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3900" windowWidth="17145" windowHeight="46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<sst xmlns="http://schemas.openxmlformats.org/spreadsheetml/2006/main" count="101" uniqueCount="42">
  <si>
    <t>(All Candidates)</t>
  </si>
  <si>
    <t>Party</t>
  </si>
  <si>
    <t>Contributions from PACs by Type of PAC</t>
  </si>
  <si>
    <t>Contrib from</t>
  </si>
  <si>
    <t>Candidate</t>
  </si>
  <si>
    <t>Loans from</t>
  </si>
  <si>
    <t>Other</t>
  </si>
  <si>
    <t>Coordinated</t>
  </si>
  <si>
    <t>Trade/Member</t>
  </si>
  <si>
    <t>Corp. w/o</t>
  </si>
  <si>
    <t>Net</t>
  </si>
  <si>
    <t>Debts Owed</t>
  </si>
  <si>
    <t>Number</t>
  </si>
  <si>
    <t>Receipts</t>
  </si>
  <si>
    <t>Individuals</t>
  </si>
  <si>
    <t>PACs</t>
  </si>
  <si>
    <t>Contributions</t>
  </si>
  <si>
    <t>Loans</t>
  </si>
  <si>
    <t>Expenditures</t>
  </si>
  <si>
    <t>Corporate</t>
  </si>
  <si>
    <t>Labor</t>
  </si>
  <si>
    <t>Non-Connected</t>
  </si>
  <si>
    <t>Health</t>
  </si>
  <si>
    <t>Cooperative</t>
  </si>
  <si>
    <t>Stock</t>
  </si>
  <si>
    <t>Disbursements</t>
  </si>
  <si>
    <t>Cash on Hand</t>
  </si>
  <si>
    <t>By</t>
  </si>
  <si>
    <t>Senate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</si>
  <si>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</si>
  <si>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</si>
  <si>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</si>
  <si>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</si>
  <si>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</si>
  <si>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</si>
  <si>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House</t>
  </si>
  <si>
    <t>Incumbents</t>
  </si>
  <si>
    <t>Challengers</t>
  </si>
  <si>
    <t>Open Seats</t>
  </si>
  <si>
    <t>Total</t>
  </si>
  <si>
    <t>(January 1, 2007 - December 31, 2008)</t>
  </si>
  <si>
    <t>2007-2008 Financial Activity of All Senate and House Campaigns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</si>
</sst>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h:mm:ss\ AM/PM"/>
    <numFmt numFmtId="167" formatCode="&quot;$&quot;#,##0.00"/>
    <numFmt numFmtId="168" formatCode="&quot;$&quot;#,##0.0"/>
  </numFmts>
  <fonts count="3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5" fontId="0" fillId="0" borderId="0" xfId="0" applyNumberFormat="1" applyAlignment="1">
      <alignment/>
    </xf>
    <xf numFmtId="5" fontId="1" fillId="0" borderId="0" xfId="0" applyNumberFormat="1" applyFont="1" applyAlignment="1">
      <alignment horizontal="center"/>
    </xf>
    <xf numFmtId="5" fontId="0" fillId="0" borderId="10" xfId="0" applyNumberFormat="1" applyBorder="1" applyAlignment="1">
      <alignment/>
    </xf>
    <xf numFmtId="5" fontId="1" fillId="0" borderId="0" xfId="0" applyNumberFormat="1" applyFont="1" applyAlignment="1">
      <alignment/>
    </xf>
    <xf numFmtId="5" fontId="0" fillId="0" borderId="11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5" fontId="1" fillId="0" borderId="0" xfId="0" applyNumberFormat="1" applyFont="1" applyBorder="1" applyAlignment="1">
      <alignment horizontal="center"/>
    </xf>
    <xf numFmtId="5" fontId="1" fillId="0" borderId="10" xfId="0" applyNumberFormat="1" applyFont="1" applyBorder="1" applyAlignment="1">
      <alignment horizontal="center"/>
    </xf>
    <xf numFmtId="5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5" fontId="0" fillId="0" borderId="13" xfId="0" applyNumberFormat="1" applyBorder="1" applyAlignment="1">
      <alignment/>
    </xf>
    <xf numFmtId="5" fontId="0" fillId="0" borderId="14" xfId="0" applyNumberFormat="1" applyBorder="1" applyAlignment="1">
      <alignment/>
    </xf>
    <xf numFmtId="5" fontId="0" fillId="0" borderId="15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6" xfId="0" applyFont="1" applyBorder="1" applyAlignment="1">
      <alignment/>
    </xf>
    <xf numFmtId="5" fontId="0" fillId="0" borderId="0" xfId="0" applyNumberForma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5" fontId="0" fillId="0" borderId="17" xfId="0" applyNumberFormat="1" applyBorder="1" applyAlignment="1">
      <alignment/>
    </xf>
    <xf numFmtId="5" fontId="0" fillId="0" borderId="18" xfId="0" applyNumberFormat="1" applyBorder="1" applyAlignment="1">
      <alignment/>
    </xf>
    <xf numFmtId="5" fontId="0" fillId="0" borderId="19" xfId="0" applyNumberForma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5" fontId="0" fillId="0" borderId="12" xfId="0" applyNumberFormat="1" applyBorder="1" applyAlignment="1">
      <alignment/>
    </xf>
    <xf numFmtId="5" fontId="0" fillId="0" borderId="20" xfId="0" applyNumberFormat="1" applyBorder="1" applyAlignment="1">
      <alignment/>
    </xf>
    <xf numFmtId="5" fontId="0" fillId="0" borderId="16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 horizontal="center"/>
    </xf>
    <xf numFmtId="5" fontId="0" fillId="0" borderId="21" xfId="0" applyNumberFormat="1" applyBorder="1" applyAlignment="1">
      <alignment/>
    </xf>
    <xf numFmtId="5" fontId="0" fillId="0" borderId="22" xfId="0" applyNumberFormat="1" applyBorder="1" applyAlignment="1">
      <alignment/>
    </xf>
    <xf numFmtId="5" fontId="0" fillId="0" borderId="23" xfId="0" applyNumberFormat="1" applyBorder="1" applyAlignment="1">
      <alignment/>
    </xf>
    <xf numFmtId="0" fontId="1" fillId="0" borderId="11" xfId="0" applyFont="1" applyBorder="1" applyAlignment="1">
      <alignment/>
    </xf>
    <xf numFmtId="164" fontId="0" fillId="0" borderId="0" xfId="0" applyNumberFormat="1" applyAlignment="1">
      <alignment/>
    </xf>
    <xf numFmtId="164" fontId="0" fillId="0" borderId="17" xfId="0" applyNumberFormat="1" applyBorder="1" applyAlignment="1">
      <alignment horizontal="right"/>
    </xf>
    <xf numFmtId="5" fontId="0" fillId="0" borderId="0" xfId="0" applyNumberFormat="1" applyAlignment="1">
      <alignment horizontal="right"/>
    </xf>
    <xf numFmtId="5" fontId="0" fillId="0" borderId="13" xfId="0" applyNumberFormat="1" applyBorder="1" applyAlignment="1">
      <alignment horizontal="right"/>
    </xf>
    <xf numFmtId="0" fontId="1" fillId="0" borderId="24" xfId="0" applyFont="1" applyBorder="1" applyAlignment="1">
      <alignment/>
    </xf>
    <xf numFmtId="164" fontId="0" fillId="0" borderId="25" xfId="0" applyNumberFormat="1" applyBorder="1" applyAlignment="1">
      <alignment horizontal="right"/>
    </xf>
    <xf numFmtId="5" fontId="0" fillId="0" borderId="0" xfId="0" applyNumberFormat="1" applyAlignment="1">
      <alignment horizontal="center"/>
    </xf>
    <xf numFmtId="0" fontId="1" fillId="33" borderId="0" xfId="0" applyFont="1" applyFill="1" applyAlignment="1">
      <alignment horizontal="center"/>
    </xf>
    <xf numFmtId="5" fontId="1" fillId="33" borderId="0" xfId="0" applyNumberFormat="1" applyFont="1" applyFill="1" applyAlignment="1">
      <alignment horizontal="center"/>
    </xf>
    <xf numFmtId="0" fontId="1" fillId="33" borderId="12" xfId="0" applyFont="1" applyFill="1" applyBorder="1" applyAlignment="1">
      <alignment horizontal="center"/>
    </xf>
    <xf numFmtId="5" fontId="1" fillId="33" borderId="12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2" max="2" width="8.28125" style="0" customWidth="1"/>
    <col min="3" max="3" width="14.421875" style="0" customWidth="1"/>
    <col min="4" max="5" width="12.8515625" style="0" customWidth="1"/>
    <col min="6" max="6" width="13.28125" style="0" customWidth="1"/>
    <col min="7" max="7" width="13.7109375" style="0" customWidth="1"/>
    <col min="8" max="8" width="12.28125" style="0" customWidth="1"/>
    <col min="9" max="9" width="12.421875" style="0" customWidth="1"/>
    <col min="10" max="10" width="12.8515625" style="0" customWidth="1"/>
    <col min="11" max="11" width="13.28125" style="0" customWidth="1"/>
    <col min="12" max="12" width="12.7109375" style="0" bestFit="1" customWidth="1"/>
    <col min="13" max="13" width="12.00390625" style="0" customWidth="1"/>
    <col min="14" max="14" width="14.28125" style="0" customWidth="1"/>
    <col min="15" max="15" width="13.7109375" style="0" bestFit="1" customWidth="1"/>
    <col min="16" max="16" width="10.7109375" style="0" bestFit="1" customWidth="1"/>
    <col min="17" max="17" width="10.8515625" style="0" bestFit="1" customWidth="1"/>
    <col min="18" max="19" width="14.140625" style="0" bestFit="1" customWidth="1"/>
    <col min="20" max="20" width="12.421875" style="0" bestFit="1" customWidth="1"/>
  </cols>
  <sheetData>
    <row r="1" spans="2:19" ht="12.75">
      <c r="B1" s="1"/>
      <c r="C1" s="2"/>
      <c r="D1" s="2"/>
      <c r="F1" s="3" t="s">
        <v>41</v>
      </c>
      <c r="G1" s="2"/>
      <c r="H1" s="2"/>
      <c r="I1" s="2"/>
      <c r="J1" s="2"/>
      <c r="L1" s="2"/>
      <c r="M1" s="2"/>
      <c r="N1" s="2"/>
      <c r="O1" s="3"/>
      <c r="P1" s="45" t="s">
        <v>40</v>
      </c>
      <c r="Q1" s="2"/>
      <c r="R1" s="2"/>
      <c r="S1" s="2" t="s">
        <v>0</v>
      </c>
    </row>
    <row r="2" spans="2:20" ht="12.75">
      <c r="B2" s="1"/>
      <c r="C2" s="2"/>
      <c r="D2" s="2"/>
      <c r="F2" s="3" t="s">
        <v>40</v>
      </c>
      <c r="G2" s="2"/>
      <c r="H2" s="2"/>
      <c r="I2" s="2"/>
      <c r="J2" s="47" t="s">
        <v>1</v>
      </c>
      <c r="L2" s="4"/>
      <c r="N2" s="5" t="s">
        <v>2</v>
      </c>
      <c r="O2" s="3"/>
      <c r="P2" s="2"/>
      <c r="Q2" s="6"/>
      <c r="R2" s="2"/>
      <c r="S2" s="2"/>
      <c r="T2" s="2"/>
    </row>
    <row r="3" spans="2:20" ht="12.75">
      <c r="B3" s="46"/>
      <c r="C3" s="47"/>
      <c r="D3" s="47" t="s">
        <v>3</v>
      </c>
      <c r="E3" s="47" t="s">
        <v>3</v>
      </c>
      <c r="F3" s="47" t="s">
        <v>4</v>
      </c>
      <c r="G3" s="47" t="s">
        <v>5</v>
      </c>
      <c r="H3" s="47" t="s">
        <v>6</v>
      </c>
      <c r="I3" s="47" t="s">
        <v>1</v>
      </c>
      <c r="J3" s="47" t="s">
        <v>7</v>
      </c>
      <c r="L3" s="46"/>
      <c r="M3" s="47"/>
      <c r="N3" s="47"/>
      <c r="O3" s="47" t="s">
        <v>8</v>
      </c>
      <c r="P3" s="47"/>
      <c r="Q3" s="47" t="s">
        <v>9</v>
      </c>
      <c r="R3" s="47" t="s">
        <v>10</v>
      </c>
      <c r="S3" s="47"/>
      <c r="T3" s="47" t="s">
        <v>11</v>
      </c>
    </row>
    <row r="4" spans="2:20" ht="13.5" thickBot="1">
      <c r="B4" s="48" t="s">
        <v>12</v>
      </c>
      <c r="C4" s="49" t="s">
        <v>13</v>
      </c>
      <c r="D4" s="49" t="s">
        <v>14</v>
      </c>
      <c r="E4" s="49" t="s">
        <v>15</v>
      </c>
      <c r="F4" s="49" t="s">
        <v>16</v>
      </c>
      <c r="G4" s="49" t="s">
        <v>4</v>
      </c>
      <c r="H4" s="49" t="s">
        <v>17</v>
      </c>
      <c r="I4" s="49" t="s">
        <v>16</v>
      </c>
      <c r="J4" s="49" t="s">
        <v>18</v>
      </c>
      <c r="L4" s="48" t="s">
        <v>19</v>
      </c>
      <c r="M4" s="49" t="s">
        <v>20</v>
      </c>
      <c r="N4" s="49" t="s">
        <v>21</v>
      </c>
      <c r="O4" s="49" t="s">
        <v>22</v>
      </c>
      <c r="P4" s="49" t="s">
        <v>23</v>
      </c>
      <c r="Q4" s="49" t="s">
        <v>24</v>
      </c>
      <c r="R4" s="49" t="s">
        <v>25</v>
      </c>
      <c r="S4" s="49" t="s">
        <v>26</v>
      </c>
      <c r="T4" s="49" t="s">
        <v>27</v>
      </c>
    </row>
    <row r="5" spans="2:20" ht="12.75">
      <c r="B5" s="7"/>
      <c r="C5" s="8"/>
      <c r="D5" s="8"/>
      <c r="E5" s="8"/>
      <c r="F5" s="8"/>
      <c r="G5" s="8"/>
      <c r="H5" s="8"/>
      <c r="I5" s="8"/>
      <c r="J5" s="8"/>
      <c r="L5" s="9"/>
      <c r="M5" s="8"/>
      <c r="N5" s="8"/>
      <c r="O5" s="8"/>
      <c r="P5" s="8"/>
      <c r="Q5" s="10"/>
      <c r="R5" s="8"/>
      <c r="S5" s="8"/>
      <c r="T5" s="8"/>
    </row>
    <row r="6" spans="1:20" ht="13.5" thickBot="1">
      <c r="A6" s="11" t="s">
        <v>28</v>
      </c>
      <c r="B6" s="12">
        <f>B8+B14+B20</f>
        <v>286</v>
      </c>
      <c r="C6" s="13">
        <f aca="true" t="shared" si="0" ref="C6:I6">C8+C14+C20</f>
        <v>436237242</v>
      </c>
      <c r="D6" s="13">
        <f t="shared" si="0"/>
        <v>270059610</v>
      </c>
      <c r="E6" s="13">
        <f t="shared" si="0"/>
        <v>79317440</v>
      </c>
      <c r="F6" s="13">
        <f t="shared" si="0"/>
        <v>6467436</v>
      </c>
      <c r="G6" s="13">
        <f t="shared" si="0"/>
        <v>24164087</v>
      </c>
      <c r="H6" s="13">
        <f t="shared" si="0"/>
        <v>8914392</v>
      </c>
      <c r="I6" s="13">
        <f t="shared" si="0"/>
        <v>931303</v>
      </c>
      <c r="J6" s="13">
        <f>J8+J14+J20</f>
        <v>12447364</v>
      </c>
      <c r="K6" s="11" t="s">
        <v>28</v>
      </c>
      <c r="L6" s="14">
        <f aca="true" t="shared" si="1" ref="L6:T6">L8+L14+L20</f>
        <v>32786266</v>
      </c>
      <c r="M6" s="13">
        <f t="shared" si="1"/>
        <v>7056205</v>
      </c>
      <c r="N6" s="13">
        <f t="shared" si="1"/>
        <v>18053856</v>
      </c>
      <c r="O6" s="13">
        <f t="shared" si="1"/>
        <v>19528250</v>
      </c>
      <c r="P6" s="13">
        <f t="shared" si="1"/>
        <v>981736</v>
      </c>
      <c r="Q6" s="15">
        <f t="shared" si="1"/>
        <v>911127</v>
      </c>
      <c r="R6" s="13">
        <f t="shared" si="1"/>
        <v>433663168</v>
      </c>
      <c r="S6" s="13">
        <f t="shared" si="1"/>
        <v>40227420</v>
      </c>
      <c r="T6" s="13">
        <f t="shared" si="1"/>
        <v>28142927</v>
      </c>
    </row>
    <row r="7" spans="1:20" ht="12.75">
      <c r="A7" s="16"/>
      <c r="B7" s="1"/>
      <c r="C7" s="2"/>
      <c r="I7" s="2"/>
      <c r="J7" s="2"/>
      <c r="K7" s="16"/>
      <c r="L7" s="4"/>
      <c r="M7" s="2"/>
      <c r="N7" s="2"/>
      <c r="O7" s="2"/>
      <c r="P7" s="2"/>
      <c r="Q7" s="6"/>
      <c r="R7" s="2"/>
      <c r="S7" s="2"/>
      <c r="T7" s="2"/>
    </row>
    <row r="8" spans="1:20" ht="13.5" thickBot="1">
      <c r="A8" s="11" t="s">
        <v>29</v>
      </c>
      <c r="B8" s="1">
        <f>B10+B11+B12</f>
        <v>116</v>
      </c>
      <c r="C8" s="2">
        <f aca="true" t="shared" si="2" ref="C8:I8">C10+C11+C12</f>
        <v>239545296</v>
      </c>
      <c r="D8" s="2">
        <f t="shared" si="2"/>
        <v>150769895</v>
      </c>
      <c r="E8" s="2">
        <f t="shared" si="2"/>
        <v>34098484</v>
      </c>
      <c r="F8" s="2">
        <f t="shared" si="2"/>
        <v>4507085</v>
      </c>
      <c r="G8" s="2">
        <f t="shared" si="2"/>
        <v>11120799</v>
      </c>
      <c r="H8" s="2">
        <f t="shared" si="2"/>
        <v>8834042</v>
      </c>
      <c r="I8" s="2">
        <f t="shared" si="2"/>
        <v>512576</v>
      </c>
      <c r="J8" s="2">
        <f>J10+J11+J12</f>
        <v>6382271</v>
      </c>
      <c r="K8" s="11" t="s">
        <v>29</v>
      </c>
      <c r="L8" s="4">
        <f aca="true" t="shared" si="3" ref="L8:T8">L10+L11+L12</f>
        <v>11454354</v>
      </c>
      <c r="M8" s="2">
        <f t="shared" si="3"/>
        <v>6605205</v>
      </c>
      <c r="N8" s="2">
        <f t="shared" si="3"/>
        <v>7935505</v>
      </c>
      <c r="O8" s="2">
        <f t="shared" si="3"/>
        <v>7318335</v>
      </c>
      <c r="P8" s="2">
        <f t="shared" si="3"/>
        <v>411814</v>
      </c>
      <c r="Q8" s="6">
        <f t="shared" si="3"/>
        <v>373271</v>
      </c>
      <c r="R8" s="2">
        <f t="shared" si="3"/>
        <v>231127278</v>
      </c>
      <c r="S8" s="2">
        <f t="shared" si="3"/>
        <v>25860621</v>
      </c>
      <c r="T8" s="2">
        <f t="shared" si="3"/>
        <v>14093733</v>
      </c>
    </row>
    <row r="9" spans="1:20" ht="12.75">
      <c r="A9" s="16"/>
      <c r="B9" s="1"/>
      <c r="C9" s="2"/>
      <c r="D9" s="2"/>
      <c r="E9" s="2"/>
      <c r="F9" s="2"/>
      <c r="G9" s="2"/>
      <c r="H9" s="2"/>
      <c r="I9" s="2"/>
      <c r="J9" s="2"/>
      <c r="K9" s="16"/>
      <c r="L9" s="17"/>
      <c r="M9" s="2"/>
      <c r="N9" s="2"/>
      <c r="O9" s="2"/>
      <c r="P9" s="2"/>
      <c r="Q9" s="6"/>
      <c r="R9" s="2"/>
      <c r="S9" s="2"/>
      <c r="T9" s="2"/>
    </row>
    <row r="10" spans="1:20" ht="12.75">
      <c r="A10" s="16" t="s">
        <v>30</v>
      </c>
      <c r="B10" s="1">
        <v>12</v>
      </c>
      <c r="C10" s="2">
        <v>84264906</v>
      </c>
      <c r="D10" s="2">
        <v>44435304</v>
      </c>
      <c r="E10" s="2">
        <f>L10+M10+N10+O10+P10+Q10</f>
        <v>20375214</v>
      </c>
      <c r="F10" s="2">
        <v>1404600</v>
      </c>
      <c r="G10" s="2">
        <v>-750000</v>
      </c>
      <c r="H10" s="2">
        <v>0</v>
      </c>
      <c r="I10" s="2">
        <v>132200</v>
      </c>
      <c r="J10" s="2">
        <v>1098235</v>
      </c>
      <c r="K10" s="16" t="s">
        <v>30</v>
      </c>
      <c r="L10" s="4">
        <v>8845072</v>
      </c>
      <c r="M10" s="2">
        <v>2449773</v>
      </c>
      <c r="N10" s="2">
        <v>3481564</v>
      </c>
      <c r="O10" s="2">
        <v>5031761</v>
      </c>
      <c r="P10" s="2">
        <v>294314</v>
      </c>
      <c r="Q10" s="6">
        <v>272730</v>
      </c>
      <c r="R10" s="2">
        <v>77533259</v>
      </c>
      <c r="S10" s="2">
        <v>20748790</v>
      </c>
      <c r="T10" s="2">
        <v>1361447</v>
      </c>
    </row>
    <row r="11" spans="1:20" ht="12.75">
      <c r="A11" s="16" t="s">
        <v>31</v>
      </c>
      <c r="B11" s="1">
        <v>89</v>
      </c>
      <c r="C11" s="2">
        <v>117423832</v>
      </c>
      <c r="D11" s="2">
        <v>77870224</v>
      </c>
      <c r="E11" s="2">
        <f>L11+M11+N11+O11+P11+Q11</f>
        <v>7731758</v>
      </c>
      <c r="F11" s="2">
        <f>2443180+602166</f>
        <v>3045346</v>
      </c>
      <c r="G11" s="2">
        <f>8199565+2367234</f>
        <v>10566799</v>
      </c>
      <c r="H11" s="2">
        <v>8834042</v>
      </c>
      <c r="I11" s="2">
        <v>339845</v>
      </c>
      <c r="J11" s="2">
        <v>4567988</v>
      </c>
      <c r="K11" s="16" t="s">
        <v>31</v>
      </c>
      <c r="L11" s="4">
        <v>643920</v>
      </c>
      <c r="M11" s="2">
        <v>2927215</v>
      </c>
      <c r="N11" s="2">
        <v>2991875</v>
      </c>
      <c r="O11" s="2">
        <v>1070257</v>
      </c>
      <c r="P11" s="2">
        <v>56000</v>
      </c>
      <c r="Q11" s="6">
        <v>42491</v>
      </c>
      <c r="R11" s="2">
        <v>115123100</v>
      </c>
      <c r="S11" s="2">
        <v>3563384</v>
      </c>
      <c r="T11" s="2">
        <v>11531422</v>
      </c>
    </row>
    <row r="12" spans="1:20" ht="12.75">
      <c r="A12" s="16" t="s">
        <v>32</v>
      </c>
      <c r="B12" s="1">
        <v>15</v>
      </c>
      <c r="C12" s="2">
        <v>37856558</v>
      </c>
      <c r="D12" s="2">
        <v>28464367</v>
      </c>
      <c r="E12" s="2">
        <f>L12+M12+N12+O12+P12+Q12</f>
        <v>5991512</v>
      </c>
      <c r="F12" s="2">
        <v>57139</v>
      </c>
      <c r="G12" s="2">
        <v>1304000</v>
      </c>
      <c r="H12" s="2">
        <v>0</v>
      </c>
      <c r="I12" s="2">
        <v>40531</v>
      </c>
      <c r="J12" s="2">
        <v>716048</v>
      </c>
      <c r="K12" s="16" t="s">
        <v>32</v>
      </c>
      <c r="L12" s="4">
        <v>1965362</v>
      </c>
      <c r="M12" s="2">
        <v>1228217</v>
      </c>
      <c r="N12" s="2">
        <v>1462066</v>
      </c>
      <c r="O12" s="2">
        <v>1216317</v>
      </c>
      <c r="P12" s="2">
        <v>61500</v>
      </c>
      <c r="Q12" s="6">
        <v>58050</v>
      </c>
      <c r="R12" s="2">
        <v>38470919</v>
      </c>
      <c r="S12" s="2">
        <v>1548447</v>
      </c>
      <c r="T12" s="2">
        <v>1200864</v>
      </c>
    </row>
    <row r="13" spans="1:20" ht="12.75">
      <c r="A13" s="16"/>
      <c r="B13" s="1"/>
      <c r="C13" s="2"/>
      <c r="D13" s="2"/>
      <c r="E13" s="2"/>
      <c r="F13" s="2"/>
      <c r="G13" s="2"/>
      <c r="H13" s="2"/>
      <c r="I13" s="2"/>
      <c r="J13" s="2"/>
      <c r="K13" s="16"/>
      <c r="L13" s="4"/>
      <c r="M13" s="2"/>
      <c r="N13" s="2"/>
      <c r="O13" s="2"/>
      <c r="P13" s="2"/>
      <c r="Q13" s="6"/>
      <c r="R13" s="2"/>
      <c r="S13" s="2"/>
      <c r="T13" s="2"/>
    </row>
    <row r="14" spans="1:20" ht="13.5" thickBot="1">
      <c r="A14" s="11" t="s">
        <v>33</v>
      </c>
      <c r="B14" s="1">
        <f>B16+B17+B18</f>
        <v>95</v>
      </c>
      <c r="C14" s="2">
        <f aca="true" t="shared" si="4" ref="C14:I14">C16+C17+C18</f>
        <v>196026120</v>
      </c>
      <c r="D14" s="2">
        <f t="shared" si="4"/>
        <v>118929477</v>
      </c>
      <c r="E14" s="2">
        <f t="shared" si="4"/>
        <v>45214656</v>
      </c>
      <c r="F14" s="2">
        <f t="shared" si="4"/>
        <v>1833637</v>
      </c>
      <c r="G14" s="2">
        <f t="shared" si="4"/>
        <v>12879460</v>
      </c>
      <c r="H14" s="2">
        <f t="shared" si="4"/>
        <v>76050</v>
      </c>
      <c r="I14" s="2">
        <f t="shared" si="4"/>
        <v>413068</v>
      </c>
      <c r="J14" s="2">
        <f>J16+J17+J18</f>
        <v>6065093</v>
      </c>
      <c r="K14" s="11" t="s">
        <v>33</v>
      </c>
      <c r="L14" s="4">
        <f aca="true" t="shared" si="5" ref="L14:T14">L16+L17+L18</f>
        <v>21331912</v>
      </c>
      <c r="M14" s="2">
        <f t="shared" si="5"/>
        <v>451000</v>
      </c>
      <c r="N14" s="2">
        <f t="shared" si="5"/>
        <v>10114051</v>
      </c>
      <c r="O14" s="2">
        <f t="shared" si="5"/>
        <v>12209915</v>
      </c>
      <c r="P14" s="2">
        <f t="shared" si="5"/>
        <v>569922</v>
      </c>
      <c r="Q14" s="6">
        <f t="shared" si="5"/>
        <v>537856</v>
      </c>
      <c r="R14" s="2">
        <f t="shared" si="5"/>
        <v>201898217</v>
      </c>
      <c r="S14" s="2">
        <f t="shared" si="5"/>
        <v>14267564</v>
      </c>
      <c r="T14" s="2">
        <f t="shared" si="5"/>
        <v>13967351</v>
      </c>
    </row>
    <row r="15" spans="1:20" ht="12.75">
      <c r="A15" s="16"/>
      <c r="B15" s="1"/>
      <c r="C15" s="2"/>
      <c r="D15" s="2"/>
      <c r="E15" s="2"/>
      <c r="F15" s="2"/>
      <c r="G15" s="2"/>
      <c r="H15" s="2"/>
      <c r="I15" s="2"/>
      <c r="J15" s="2"/>
      <c r="K15" s="16"/>
      <c r="L15" s="4"/>
      <c r="M15" s="2"/>
      <c r="N15" s="2"/>
      <c r="O15" s="2"/>
      <c r="P15" s="2"/>
      <c r="Q15" s="6"/>
      <c r="R15" s="2"/>
      <c r="S15" s="2"/>
      <c r="T15" s="2"/>
    </row>
    <row r="16" spans="1:20" ht="12.75">
      <c r="A16" s="16" t="s">
        <v>30</v>
      </c>
      <c r="B16" s="1">
        <v>18</v>
      </c>
      <c r="C16" s="2">
        <v>150247204</v>
      </c>
      <c r="D16" s="2">
        <v>90326986</v>
      </c>
      <c r="E16" s="2">
        <f>L16+M16+N16+O16+P16+Q16</f>
        <v>39664631</v>
      </c>
      <c r="F16" s="2">
        <v>1535686</v>
      </c>
      <c r="G16" s="2">
        <v>5086275</v>
      </c>
      <c r="H16" s="2">
        <v>17250</v>
      </c>
      <c r="I16" s="2">
        <v>316755</v>
      </c>
      <c r="J16" s="2">
        <v>5213933</v>
      </c>
      <c r="K16" s="16" t="s">
        <v>30</v>
      </c>
      <c r="L16" s="4">
        <v>19367817</v>
      </c>
      <c r="M16" s="2">
        <v>396400</v>
      </c>
      <c r="N16" s="2">
        <v>8266419</v>
      </c>
      <c r="O16" s="2">
        <v>10741363</v>
      </c>
      <c r="P16" s="2">
        <v>444316</v>
      </c>
      <c r="Q16" s="6">
        <v>448316</v>
      </c>
      <c r="R16" s="2">
        <v>156629242</v>
      </c>
      <c r="S16" s="2">
        <v>13182831</v>
      </c>
      <c r="T16" s="2">
        <v>2852449</v>
      </c>
    </row>
    <row r="17" spans="1:20" ht="12.75">
      <c r="A17" s="16" t="s">
        <v>31</v>
      </c>
      <c r="B17" s="1">
        <v>53</v>
      </c>
      <c r="C17" s="2">
        <v>18738549</v>
      </c>
      <c r="D17" s="2">
        <v>10521254</v>
      </c>
      <c r="E17" s="2">
        <f>L17+M17+N17+O17+P17+Q17</f>
        <v>809809</v>
      </c>
      <c r="F17" s="2">
        <v>219717</v>
      </c>
      <c r="G17" s="2">
        <v>6362929</v>
      </c>
      <c r="H17" s="2">
        <v>2300</v>
      </c>
      <c r="I17" s="2">
        <v>43243</v>
      </c>
      <c r="J17" s="39">
        <v>526347</v>
      </c>
      <c r="K17" s="16" t="s">
        <v>31</v>
      </c>
      <c r="L17" s="4">
        <v>102150</v>
      </c>
      <c r="M17" s="2">
        <v>500</v>
      </c>
      <c r="N17" s="2">
        <v>498752</v>
      </c>
      <c r="O17" s="2">
        <v>186907</v>
      </c>
      <c r="P17" s="2">
        <v>5000</v>
      </c>
      <c r="Q17" s="6">
        <v>16500</v>
      </c>
      <c r="R17" s="2">
        <v>18540679</v>
      </c>
      <c r="S17" s="2">
        <v>749071</v>
      </c>
      <c r="T17" s="2">
        <v>2769440</v>
      </c>
    </row>
    <row r="18" spans="1:20" ht="12.75">
      <c r="A18" s="16" t="s">
        <v>32</v>
      </c>
      <c r="B18" s="1">
        <v>24</v>
      </c>
      <c r="C18" s="2">
        <v>27040367</v>
      </c>
      <c r="D18" s="2">
        <v>18081237</v>
      </c>
      <c r="E18" s="2">
        <f>L18+M18+N18+O18+P18+Q18</f>
        <v>4740216</v>
      </c>
      <c r="F18" s="2">
        <v>78234</v>
      </c>
      <c r="G18" s="2">
        <v>1430256</v>
      </c>
      <c r="H18" s="2">
        <v>56500</v>
      </c>
      <c r="I18" s="2">
        <v>53070</v>
      </c>
      <c r="J18" s="2">
        <v>324813</v>
      </c>
      <c r="K18" s="16" t="s">
        <v>32</v>
      </c>
      <c r="L18" s="4">
        <v>1861945</v>
      </c>
      <c r="M18" s="2">
        <v>54100</v>
      </c>
      <c r="N18" s="2">
        <v>1348880</v>
      </c>
      <c r="O18" s="2">
        <v>1281645</v>
      </c>
      <c r="P18" s="2">
        <v>120606</v>
      </c>
      <c r="Q18" s="6">
        <v>73040</v>
      </c>
      <c r="R18" s="2">
        <v>26728296</v>
      </c>
      <c r="S18" s="2">
        <v>335662</v>
      </c>
      <c r="T18" s="2">
        <v>8345462</v>
      </c>
    </row>
    <row r="19" spans="1:20" ht="12.75">
      <c r="A19" s="16"/>
      <c r="B19" s="1"/>
      <c r="C19" s="2"/>
      <c r="D19" s="2"/>
      <c r="E19" s="2"/>
      <c r="F19" s="2"/>
      <c r="G19" s="2"/>
      <c r="H19" s="2"/>
      <c r="I19" s="2"/>
      <c r="J19" s="2"/>
      <c r="K19" s="16"/>
      <c r="L19" s="4"/>
      <c r="M19" s="2"/>
      <c r="N19" s="2"/>
      <c r="O19" s="2"/>
      <c r="P19" s="2"/>
      <c r="Q19" s="6"/>
      <c r="R19" s="2"/>
      <c r="S19" s="2"/>
      <c r="T19" s="2"/>
    </row>
    <row r="20" spans="1:20" ht="13.5" thickBot="1">
      <c r="A20" s="11" t="s">
        <v>34</v>
      </c>
      <c r="B20" s="1">
        <f>B23+B24+B22</f>
        <v>75</v>
      </c>
      <c r="C20" s="2">
        <f>C23+C24+C22</f>
        <v>665826</v>
      </c>
      <c r="D20" s="2">
        <f aca="true" t="shared" si="6" ref="D20:J20">D23+D24+D22</f>
        <v>360238</v>
      </c>
      <c r="E20" s="2">
        <f t="shared" si="6"/>
        <v>4300</v>
      </c>
      <c r="F20" s="2">
        <f t="shared" si="6"/>
        <v>126714</v>
      </c>
      <c r="G20" s="2">
        <f t="shared" si="6"/>
        <v>163828</v>
      </c>
      <c r="H20" s="2">
        <f t="shared" si="6"/>
        <v>4300</v>
      </c>
      <c r="I20" s="2">
        <f t="shared" si="6"/>
        <v>5659</v>
      </c>
      <c r="J20" s="2">
        <f t="shared" si="6"/>
        <v>0</v>
      </c>
      <c r="K20" s="18" t="s">
        <v>34</v>
      </c>
      <c r="L20" s="19">
        <f>L23+L24+L22</f>
        <v>0</v>
      </c>
      <c r="M20" s="19">
        <f aca="true" t="shared" si="7" ref="M20:T20">M23+M24+M22</f>
        <v>0</v>
      </c>
      <c r="N20" s="19">
        <f t="shared" si="7"/>
        <v>4300</v>
      </c>
      <c r="O20" s="19">
        <f t="shared" si="7"/>
        <v>0</v>
      </c>
      <c r="P20" s="19">
        <f t="shared" si="7"/>
        <v>0</v>
      </c>
      <c r="Q20" s="6">
        <f t="shared" si="7"/>
        <v>0</v>
      </c>
      <c r="R20" s="19">
        <f t="shared" si="7"/>
        <v>637673</v>
      </c>
      <c r="S20" s="19">
        <f t="shared" si="7"/>
        <v>99235</v>
      </c>
      <c r="T20" s="19">
        <f t="shared" si="7"/>
        <v>81843</v>
      </c>
    </row>
    <row r="21" spans="1:20" ht="12.75">
      <c r="A21" s="16"/>
      <c r="B21" s="1"/>
      <c r="C21" s="2"/>
      <c r="D21" s="2"/>
      <c r="E21" s="2"/>
      <c r="F21" s="2"/>
      <c r="G21" s="2"/>
      <c r="H21" s="2"/>
      <c r="I21" s="2"/>
      <c r="J21" s="2"/>
      <c r="K21" s="16"/>
      <c r="L21" s="4"/>
      <c r="M21" s="2"/>
      <c r="N21" s="2"/>
      <c r="O21" s="2"/>
      <c r="P21" s="2"/>
      <c r="Q21" s="6"/>
      <c r="R21" s="2"/>
      <c r="S21" s="2"/>
      <c r="T21" s="2"/>
    </row>
    <row r="22" spans="1:20" ht="12.75">
      <c r="A22" s="16" t="s">
        <v>30</v>
      </c>
      <c r="B22" s="1">
        <v>0</v>
      </c>
      <c r="C22" s="2">
        <v>0</v>
      </c>
      <c r="D22" s="2">
        <v>0</v>
      </c>
      <c r="E22" s="2">
        <f>L22+M22+N22+O22+P22+Q22</f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16" t="s">
        <v>30</v>
      </c>
      <c r="L22" s="4">
        <v>0</v>
      </c>
      <c r="M22" s="2">
        <v>0</v>
      </c>
      <c r="N22" s="2">
        <v>0</v>
      </c>
      <c r="O22" s="2">
        <v>0</v>
      </c>
      <c r="P22" s="2">
        <v>0</v>
      </c>
      <c r="Q22" s="6">
        <v>0</v>
      </c>
      <c r="R22" s="2">
        <v>0</v>
      </c>
      <c r="S22" s="2">
        <v>0</v>
      </c>
      <c r="T22" s="2">
        <v>0</v>
      </c>
    </row>
    <row r="23" spans="1:20" ht="12.75">
      <c r="A23" s="16" t="s">
        <v>31</v>
      </c>
      <c r="B23" s="1">
        <v>60</v>
      </c>
      <c r="C23" s="2">
        <v>552331</v>
      </c>
      <c r="D23" s="2">
        <v>348146</v>
      </c>
      <c r="E23" s="2">
        <f>L23+M23+N23+O23+P23+Q23</f>
        <v>2000</v>
      </c>
      <c r="F23" s="2">
        <v>50932</v>
      </c>
      <c r="G23" s="2">
        <v>140807</v>
      </c>
      <c r="H23" s="2">
        <v>4300</v>
      </c>
      <c r="I23" s="2">
        <v>5159</v>
      </c>
      <c r="J23" s="2">
        <v>0</v>
      </c>
      <c r="K23" s="16" t="s">
        <v>31</v>
      </c>
      <c r="L23" s="4">
        <v>0</v>
      </c>
      <c r="M23" s="2">
        <v>0</v>
      </c>
      <c r="N23" s="2">
        <v>2000</v>
      </c>
      <c r="O23" s="2">
        <v>0</v>
      </c>
      <c r="P23" s="2">
        <v>0</v>
      </c>
      <c r="Q23" s="6">
        <v>0</v>
      </c>
      <c r="R23" s="2">
        <v>550664</v>
      </c>
      <c r="S23" s="2">
        <v>99235</v>
      </c>
      <c r="T23" s="2">
        <f>255+62255+5000</f>
        <v>67510</v>
      </c>
    </row>
    <row r="24" spans="1:20" ht="12.75">
      <c r="A24" s="16" t="s">
        <v>32</v>
      </c>
      <c r="B24" s="1">
        <v>15</v>
      </c>
      <c r="C24" s="2">
        <v>113495</v>
      </c>
      <c r="D24" s="2">
        <v>12092</v>
      </c>
      <c r="E24" s="2">
        <f>L24+M24+N24+O24+P24+Q24</f>
        <v>2300</v>
      </c>
      <c r="F24" s="2">
        <v>75782</v>
      </c>
      <c r="G24" s="2">
        <v>23021</v>
      </c>
      <c r="H24" s="2">
        <v>0</v>
      </c>
      <c r="I24" s="2">
        <v>500</v>
      </c>
      <c r="J24" s="2">
        <v>0</v>
      </c>
      <c r="K24" s="16" t="s">
        <v>32</v>
      </c>
      <c r="L24" s="4">
        <v>0</v>
      </c>
      <c r="M24" s="2">
        <v>0</v>
      </c>
      <c r="N24" s="2">
        <v>2300</v>
      </c>
      <c r="O24" s="2">
        <v>0</v>
      </c>
      <c r="P24" s="2">
        <v>0</v>
      </c>
      <c r="Q24" s="6">
        <v>0</v>
      </c>
      <c r="R24" s="2">
        <f>20465+49598+16946</f>
        <v>87009</v>
      </c>
      <c r="S24" s="2">
        <v>0</v>
      </c>
      <c r="T24" s="2">
        <v>14333</v>
      </c>
    </row>
    <row r="25" spans="1:20" ht="12.75">
      <c r="A25" s="16"/>
      <c r="B25" s="1"/>
      <c r="C25" s="2"/>
      <c r="D25" s="2"/>
      <c r="E25" s="2"/>
      <c r="F25" s="2"/>
      <c r="G25" s="2"/>
      <c r="H25" s="2"/>
      <c r="I25" s="2"/>
      <c r="J25" s="2"/>
      <c r="K25" s="16"/>
      <c r="L25" s="4"/>
      <c r="M25" s="2"/>
      <c r="N25" s="2"/>
      <c r="O25" s="2"/>
      <c r="P25" s="2"/>
      <c r="Q25" s="6"/>
      <c r="R25" s="2"/>
      <c r="S25" s="2"/>
      <c r="T25" s="2"/>
    </row>
    <row r="26" spans="1:20" ht="12.75">
      <c r="A26" s="16"/>
      <c r="B26" s="1"/>
      <c r="C26" s="2"/>
      <c r="D26" s="2"/>
      <c r="E26" s="2"/>
      <c r="F26" s="2"/>
      <c r="G26" s="2"/>
      <c r="H26" s="2"/>
      <c r="I26" s="2"/>
      <c r="J26" s="2"/>
      <c r="K26" s="16"/>
      <c r="L26" s="4"/>
      <c r="M26" s="2"/>
      <c r="N26" s="2"/>
      <c r="O26" s="2"/>
      <c r="P26" s="2"/>
      <c r="Q26" s="6"/>
      <c r="R26" s="2"/>
      <c r="S26" s="2"/>
      <c r="T26" s="2"/>
    </row>
    <row r="27" spans="2:20" ht="12.75">
      <c r="B27" s="1"/>
      <c r="C27" s="2"/>
      <c r="D27" s="2"/>
      <c r="E27" s="2"/>
      <c r="F27" s="2"/>
      <c r="G27" s="2"/>
      <c r="H27" s="2"/>
      <c r="I27" s="2"/>
      <c r="J27" s="2"/>
      <c r="L27" s="4"/>
      <c r="M27" s="2"/>
      <c r="N27" s="2"/>
      <c r="O27" s="2"/>
      <c r="P27" s="2"/>
      <c r="Q27" s="6"/>
      <c r="R27" s="2"/>
      <c r="S27" s="2"/>
      <c r="T27" s="2"/>
    </row>
    <row r="28" spans="1:20" ht="13.5" thickBot="1">
      <c r="A28" s="11" t="s">
        <v>35</v>
      </c>
      <c r="B28" s="12">
        <f>B30+B36+B42</f>
        <v>2096</v>
      </c>
      <c r="C28" s="13">
        <f aca="true" t="shared" si="8" ref="C28:I28">C30+C36+C42</f>
        <v>983776750</v>
      </c>
      <c r="D28" s="13">
        <f t="shared" si="8"/>
        <v>528814319</v>
      </c>
      <c r="E28" s="13">
        <f t="shared" si="8"/>
        <v>300655706</v>
      </c>
      <c r="F28" s="13">
        <f t="shared" si="8"/>
        <v>29731964</v>
      </c>
      <c r="G28" s="13">
        <f t="shared" si="8"/>
        <v>75815141</v>
      </c>
      <c r="H28" s="13">
        <f t="shared" si="8"/>
        <v>1979899</v>
      </c>
      <c r="I28" s="13">
        <f t="shared" si="8"/>
        <v>2151102</v>
      </c>
      <c r="J28" s="13">
        <f>J30+J36+J42</f>
        <v>10824940</v>
      </c>
      <c r="K28" s="11" t="s">
        <v>35</v>
      </c>
      <c r="L28" s="14">
        <f aca="true" t="shared" si="9" ref="L28:T28">L30+L36+L42</f>
        <v>107841429</v>
      </c>
      <c r="M28" s="13">
        <f t="shared" si="9"/>
        <v>53358218</v>
      </c>
      <c r="N28" s="13">
        <f t="shared" si="9"/>
        <v>44391085</v>
      </c>
      <c r="O28" s="13">
        <f t="shared" si="9"/>
        <v>85656765</v>
      </c>
      <c r="P28" s="13">
        <f t="shared" si="9"/>
        <v>5558786</v>
      </c>
      <c r="Q28" s="15">
        <f t="shared" si="9"/>
        <v>3849423</v>
      </c>
      <c r="R28" s="13">
        <f t="shared" si="9"/>
        <v>941467362</v>
      </c>
      <c r="S28" s="13">
        <f t="shared" si="9"/>
        <v>184030296</v>
      </c>
      <c r="T28" s="13">
        <f t="shared" si="9"/>
        <v>61845412</v>
      </c>
    </row>
    <row r="29" spans="1:20" ht="12.75">
      <c r="A29" s="16"/>
      <c r="B29" s="1"/>
      <c r="C29" s="2"/>
      <c r="I29" s="2"/>
      <c r="J29" s="2"/>
      <c r="K29" s="16"/>
      <c r="L29" s="17"/>
      <c r="M29" s="2"/>
      <c r="N29" s="2"/>
      <c r="O29" s="2"/>
      <c r="P29" s="2"/>
      <c r="Q29" s="6"/>
      <c r="R29" s="2"/>
      <c r="S29" s="2"/>
      <c r="T29" s="2"/>
    </row>
    <row r="30" spans="1:20" ht="13.5" thickBot="1">
      <c r="A30" s="11" t="s">
        <v>29</v>
      </c>
      <c r="B30" s="1">
        <f>B32+B33+B34</f>
        <v>863</v>
      </c>
      <c r="C30" s="2">
        <f aca="true" t="shared" si="10" ref="C30:I30">C32+C33+C34</f>
        <v>539584022</v>
      </c>
      <c r="D30" s="2">
        <f t="shared" si="10"/>
        <v>289953963</v>
      </c>
      <c r="E30" s="2">
        <f t="shared" si="10"/>
        <v>184057175</v>
      </c>
      <c r="F30" s="2">
        <f t="shared" si="10"/>
        <v>12681446</v>
      </c>
      <c r="G30" s="2">
        <f t="shared" si="10"/>
        <v>29991850</v>
      </c>
      <c r="H30" s="2">
        <f t="shared" si="10"/>
        <v>639622</v>
      </c>
      <c r="I30" s="2">
        <f t="shared" si="10"/>
        <v>740202</v>
      </c>
      <c r="J30" s="2">
        <f>J32+J33+J34</f>
        <v>4646884</v>
      </c>
      <c r="K30" s="11" t="s">
        <v>29</v>
      </c>
      <c r="L30" s="4">
        <f aca="true" t="shared" si="11" ref="L30:T30">L32+L33+L34</f>
        <v>56506202</v>
      </c>
      <c r="M30" s="2">
        <f t="shared" si="11"/>
        <v>49658591</v>
      </c>
      <c r="N30" s="2">
        <f t="shared" si="11"/>
        <v>25193806</v>
      </c>
      <c r="O30" s="2">
        <f t="shared" si="11"/>
        <v>47528453</v>
      </c>
      <c r="P30" s="2">
        <f t="shared" si="11"/>
        <v>2997923</v>
      </c>
      <c r="Q30" s="6">
        <f t="shared" si="11"/>
        <v>2172200</v>
      </c>
      <c r="R30" s="2">
        <f t="shared" si="11"/>
        <v>496736284</v>
      </c>
      <c r="S30" s="2">
        <f t="shared" si="11"/>
        <v>120086129</v>
      </c>
      <c r="T30" s="2">
        <f t="shared" si="11"/>
        <v>24511453</v>
      </c>
    </row>
    <row r="31" spans="1:20" ht="12.75">
      <c r="A31" s="16"/>
      <c r="B31" s="1"/>
      <c r="C31" s="2"/>
      <c r="D31" s="2"/>
      <c r="E31" s="2"/>
      <c r="F31" s="2"/>
      <c r="G31" s="2"/>
      <c r="H31" s="2"/>
      <c r="I31" s="2"/>
      <c r="J31" s="2"/>
      <c r="K31" s="16"/>
      <c r="L31" s="4"/>
      <c r="M31" s="2"/>
      <c r="N31" s="2"/>
      <c r="O31" s="2"/>
      <c r="P31" s="2"/>
      <c r="Q31" s="6"/>
      <c r="R31" s="2"/>
      <c r="S31" s="2"/>
      <c r="T31" s="2"/>
    </row>
    <row r="32" spans="1:20" ht="12.75">
      <c r="A32" s="16" t="s">
        <v>30</v>
      </c>
      <c r="B32" s="1">
        <v>234</v>
      </c>
      <c r="C32" s="2">
        <v>331261285</v>
      </c>
      <c r="D32" s="2">
        <v>160599530</v>
      </c>
      <c r="E32" s="2">
        <f>L32+M32+N32+O32+P32+Q32</f>
        <v>153497191</v>
      </c>
      <c r="F32" s="2">
        <v>267872</v>
      </c>
      <c r="G32" s="2">
        <v>2471000</v>
      </c>
      <c r="H32" s="2">
        <v>198996</v>
      </c>
      <c r="I32" s="2">
        <v>265367</v>
      </c>
      <c r="J32" s="2">
        <v>1440958</v>
      </c>
      <c r="K32" s="16" t="s">
        <v>30</v>
      </c>
      <c r="L32" s="4">
        <v>54083717</v>
      </c>
      <c r="M32" s="2">
        <v>35847823</v>
      </c>
      <c r="N32" s="2">
        <v>15839763</v>
      </c>
      <c r="O32" s="2">
        <v>43001115</v>
      </c>
      <c r="P32" s="2">
        <v>2758423</v>
      </c>
      <c r="Q32" s="6">
        <v>1966350</v>
      </c>
      <c r="R32" s="2">
        <v>292088193</v>
      </c>
      <c r="S32" s="2">
        <v>115320788</v>
      </c>
      <c r="T32" s="2">
        <v>4646317</v>
      </c>
    </row>
    <row r="33" spans="1:20" ht="12.75">
      <c r="A33" s="16" t="s">
        <v>31</v>
      </c>
      <c r="B33" s="1">
        <v>466</v>
      </c>
      <c r="C33" s="2">
        <v>123680021</v>
      </c>
      <c r="D33" s="2">
        <v>80279594</v>
      </c>
      <c r="E33" s="2">
        <f>L33+M33+N33+O33+P33+Q33</f>
        <v>15877745</v>
      </c>
      <c r="F33" s="2">
        <v>3609926</v>
      </c>
      <c r="G33" s="2">
        <v>19060356</v>
      </c>
      <c r="H33" s="2">
        <v>422940</v>
      </c>
      <c r="I33" s="2">
        <v>327922</v>
      </c>
      <c r="J33" s="2">
        <v>2094129</v>
      </c>
      <c r="K33" s="16" t="s">
        <v>31</v>
      </c>
      <c r="L33" s="4">
        <v>732285</v>
      </c>
      <c r="M33" s="2">
        <v>8010493</v>
      </c>
      <c r="N33" s="2">
        <v>5232705</v>
      </c>
      <c r="O33" s="2">
        <v>1715762</v>
      </c>
      <c r="P33" s="2">
        <v>98000</v>
      </c>
      <c r="Q33" s="6">
        <v>88500</v>
      </c>
      <c r="R33" s="2">
        <v>121310046</v>
      </c>
      <c r="S33" s="2">
        <v>3181022</v>
      </c>
      <c r="T33" s="2">
        <v>14565411</v>
      </c>
    </row>
    <row r="34" spans="1:20" ht="12.75">
      <c r="A34" s="16" t="s">
        <v>32</v>
      </c>
      <c r="B34" s="1">
        <v>163</v>
      </c>
      <c r="C34" s="2">
        <v>84642716</v>
      </c>
      <c r="D34" s="2">
        <v>49074839</v>
      </c>
      <c r="E34" s="2">
        <f>L34+M34+N34+O34+P34+Q34</f>
        <v>14682239</v>
      </c>
      <c r="F34" s="2">
        <v>8803648</v>
      </c>
      <c r="G34" s="2">
        <v>8460494</v>
      </c>
      <c r="H34" s="2">
        <v>17686</v>
      </c>
      <c r="I34" s="2">
        <v>146913</v>
      </c>
      <c r="J34" s="2">
        <v>1111797</v>
      </c>
      <c r="K34" s="16" t="s">
        <v>32</v>
      </c>
      <c r="L34" s="4">
        <v>1690200</v>
      </c>
      <c r="M34" s="2">
        <v>5800275</v>
      </c>
      <c r="N34" s="2">
        <v>4121338</v>
      </c>
      <c r="O34" s="2">
        <v>2811576</v>
      </c>
      <c r="P34" s="2">
        <v>141500</v>
      </c>
      <c r="Q34" s="6">
        <v>117350</v>
      </c>
      <c r="R34" s="2">
        <v>83338045</v>
      </c>
      <c r="S34" s="2">
        <v>1584319</v>
      </c>
      <c r="T34" s="2">
        <v>5299725</v>
      </c>
    </row>
    <row r="35" spans="1:20" ht="12.75">
      <c r="A35" s="16"/>
      <c r="B35" s="1"/>
      <c r="C35" s="2"/>
      <c r="D35" s="2"/>
      <c r="E35" s="2"/>
      <c r="F35" s="2"/>
      <c r="G35" s="2"/>
      <c r="H35" s="2"/>
      <c r="I35" s="2"/>
      <c r="J35" s="2"/>
      <c r="K35" s="16"/>
      <c r="L35" s="4"/>
      <c r="M35" s="2"/>
      <c r="N35" s="2"/>
      <c r="O35" s="2"/>
      <c r="P35" s="2"/>
      <c r="Q35" s="6"/>
      <c r="R35" s="2"/>
      <c r="S35" s="2"/>
      <c r="T35" s="2"/>
    </row>
    <row r="36" spans="1:20" ht="13.5" thickBot="1">
      <c r="A36" s="11" t="s">
        <v>33</v>
      </c>
      <c r="B36" s="1">
        <f>B38+B39+B40</f>
        <v>810</v>
      </c>
      <c r="C36" s="2">
        <f aca="true" t="shared" si="12" ref="C36:I36">C38+C39+C40</f>
        <v>440759677</v>
      </c>
      <c r="D36" s="2">
        <f t="shared" si="12"/>
        <v>236849823</v>
      </c>
      <c r="E36" s="2">
        <f t="shared" si="12"/>
        <v>116557215</v>
      </c>
      <c r="F36" s="2">
        <f t="shared" si="12"/>
        <v>16380565</v>
      </c>
      <c r="G36" s="2">
        <f t="shared" si="12"/>
        <v>45121028</v>
      </c>
      <c r="H36" s="2">
        <f t="shared" si="12"/>
        <v>1338027</v>
      </c>
      <c r="I36" s="2">
        <f t="shared" si="12"/>
        <v>1410900</v>
      </c>
      <c r="J36" s="2">
        <f>J38+J39+J40</f>
        <v>6178056</v>
      </c>
      <c r="K36" s="11" t="s">
        <v>33</v>
      </c>
      <c r="L36" s="4">
        <f aca="true" t="shared" si="13" ref="L36:T36">L38+L39+L40</f>
        <v>51328927</v>
      </c>
      <c r="M36" s="2">
        <f t="shared" si="13"/>
        <v>3688877</v>
      </c>
      <c r="N36" s="2">
        <f t="shared" si="13"/>
        <v>19182513</v>
      </c>
      <c r="O36" s="2">
        <f t="shared" si="13"/>
        <v>38120812</v>
      </c>
      <c r="P36" s="2">
        <f t="shared" si="13"/>
        <v>2560863</v>
      </c>
      <c r="Q36" s="6">
        <f t="shared" si="13"/>
        <v>1675223</v>
      </c>
      <c r="R36" s="2">
        <f t="shared" si="13"/>
        <v>441538948</v>
      </c>
      <c r="S36" s="2">
        <f t="shared" si="13"/>
        <v>63758256</v>
      </c>
      <c r="T36" s="2">
        <f t="shared" si="13"/>
        <v>36191367</v>
      </c>
    </row>
    <row r="37" spans="1:20" ht="12.75">
      <c r="A37" s="16"/>
      <c r="B37" s="1"/>
      <c r="C37" s="2"/>
      <c r="D37" s="2"/>
      <c r="E37" s="2"/>
      <c r="F37" s="2"/>
      <c r="G37" s="2"/>
      <c r="H37" s="2"/>
      <c r="I37" s="2"/>
      <c r="J37" s="2"/>
      <c r="K37" s="16"/>
      <c r="L37" s="4"/>
      <c r="M37" s="2"/>
      <c r="N37" s="2"/>
      <c r="O37" s="2"/>
      <c r="P37" s="2"/>
      <c r="Q37" s="6"/>
      <c r="R37" s="2"/>
      <c r="S37" s="2"/>
      <c r="T37" s="2"/>
    </row>
    <row r="38" spans="1:20" ht="12.75">
      <c r="A38" s="16" t="s">
        <v>30</v>
      </c>
      <c r="B38" s="1">
        <v>173</v>
      </c>
      <c r="C38" s="2">
        <v>248255685</v>
      </c>
      <c r="D38" s="2">
        <v>129805068</v>
      </c>
      <c r="E38" s="2">
        <f>L38+M38+N38+O38+P38+Q38</f>
        <v>98299390</v>
      </c>
      <c r="F38" s="2">
        <v>773597</v>
      </c>
      <c r="G38" s="2">
        <v>1371200</v>
      </c>
      <c r="H38" s="2">
        <v>1160875</v>
      </c>
      <c r="I38" s="2">
        <v>545654</v>
      </c>
      <c r="J38" s="2">
        <v>2507572</v>
      </c>
      <c r="K38" s="16" t="s">
        <v>30</v>
      </c>
      <c r="L38" s="4">
        <v>46409603</v>
      </c>
      <c r="M38" s="2">
        <v>3566077</v>
      </c>
      <c r="N38" s="2">
        <v>12606583</v>
      </c>
      <c r="O38" s="2">
        <v>32078212</v>
      </c>
      <c r="P38" s="2">
        <v>2223513</v>
      </c>
      <c r="Q38" s="6">
        <v>1415402</v>
      </c>
      <c r="R38" s="2">
        <v>251066521</v>
      </c>
      <c r="S38" s="2">
        <v>60545315</v>
      </c>
      <c r="T38" s="2">
        <v>6726022</v>
      </c>
    </row>
    <row r="39" spans="1:20" ht="12.75">
      <c r="A39" s="16" t="s">
        <v>31</v>
      </c>
      <c r="B39" s="1">
        <v>473</v>
      </c>
      <c r="C39" s="2">
        <v>106825975</v>
      </c>
      <c r="D39" s="2">
        <v>65587003</v>
      </c>
      <c r="E39" s="2">
        <f>L39+M39+N39+O39+P39+Q39</f>
        <v>8259039</v>
      </c>
      <c r="F39" s="2">
        <v>9223451</v>
      </c>
      <c r="G39" s="2">
        <v>18945779</v>
      </c>
      <c r="H39" s="2">
        <v>147534</v>
      </c>
      <c r="I39" s="2">
        <v>520398</v>
      </c>
      <c r="J39" s="2">
        <v>2104330</v>
      </c>
      <c r="K39" s="16" t="s">
        <v>31</v>
      </c>
      <c r="L39" s="4">
        <v>1679768</v>
      </c>
      <c r="M39" s="2">
        <v>35900</v>
      </c>
      <c r="N39" s="2">
        <v>3906957</v>
      </c>
      <c r="O39" s="2">
        <v>2384713</v>
      </c>
      <c r="P39" s="2">
        <v>131600</v>
      </c>
      <c r="Q39" s="6">
        <v>120101</v>
      </c>
      <c r="R39" s="2">
        <v>105635637</v>
      </c>
      <c r="S39" s="2">
        <v>2320323</v>
      </c>
      <c r="T39" s="2">
        <v>16188261</v>
      </c>
    </row>
    <row r="40" spans="1:20" ht="12.75">
      <c r="A40" s="16" t="s">
        <v>32</v>
      </c>
      <c r="B40" s="1">
        <v>164</v>
      </c>
      <c r="C40" s="2">
        <v>85678017</v>
      </c>
      <c r="D40" s="2">
        <v>41457752</v>
      </c>
      <c r="E40" s="2">
        <f>L40+M40+N40+O40+P40+Q40</f>
        <v>9998786</v>
      </c>
      <c r="F40" s="2">
        <v>6383517</v>
      </c>
      <c r="G40" s="2">
        <v>24804049</v>
      </c>
      <c r="H40" s="2">
        <v>29618</v>
      </c>
      <c r="I40" s="2">
        <v>344848</v>
      </c>
      <c r="J40" s="2">
        <v>1566154</v>
      </c>
      <c r="K40" s="16" t="s">
        <v>32</v>
      </c>
      <c r="L40" s="4">
        <v>3239556</v>
      </c>
      <c r="M40" s="2">
        <v>86900</v>
      </c>
      <c r="N40" s="2">
        <v>2668973</v>
      </c>
      <c r="O40" s="2">
        <v>3657887</v>
      </c>
      <c r="P40" s="2">
        <v>205750</v>
      </c>
      <c r="Q40" s="6">
        <v>139720</v>
      </c>
      <c r="R40" s="2">
        <v>84836790</v>
      </c>
      <c r="S40" s="2">
        <v>892618</v>
      </c>
      <c r="T40" s="2">
        <v>13277084</v>
      </c>
    </row>
    <row r="41" spans="1:20" ht="12.75">
      <c r="A41" s="16"/>
      <c r="B41" s="1"/>
      <c r="C41" s="2"/>
      <c r="D41" s="2"/>
      <c r="E41" s="2"/>
      <c r="F41" s="2"/>
      <c r="G41" s="2"/>
      <c r="H41" s="2"/>
      <c r="I41" s="2"/>
      <c r="J41" s="2"/>
      <c r="K41" s="16"/>
      <c r="L41" s="4"/>
      <c r="M41" s="2"/>
      <c r="N41" s="2"/>
      <c r="O41" s="2"/>
      <c r="P41" s="2"/>
      <c r="Q41" s="6"/>
      <c r="R41" s="2"/>
      <c r="S41" s="2"/>
      <c r="T41" s="2"/>
    </row>
    <row r="42" spans="1:20" ht="13.5" thickBot="1">
      <c r="A42" s="11" t="s">
        <v>34</v>
      </c>
      <c r="B42" s="1">
        <f>B44+B45+B46</f>
        <v>423</v>
      </c>
      <c r="C42" s="2">
        <f aca="true" t="shared" si="14" ref="C42:I42">C44+C45+C46</f>
        <v>3433051</v>
      </c>
      <c r="D42" s="2">
        <f t="shared" si="14"/>
        <v>2010533</v>
      </c>
      <c r="E42" s="2">
        <f t="shared" si="14"/>
        <v>41316</v>
      </c>
      <c r="F42" s="2">
        <f t="shared" si="14"/>
        <v>669953</v>
      </c>
      <c r="G42" s="2">
        <f t="shared" si="14"/>
        <v>702263</v>
      </c>
      <c r="H42" s="2">
        <f t="shared" si="14"/>
        <v>2250</v>
      </c>
      <c r="I42" s="2">
        <f t="shared" si="14"/>
        <v>0</v>
      </c>
      <c r="J42" s="2">
        <f>J44+J45+J46</f>
        <v>0</v>
      </c>
      <c r="K42" s="11" t="s">
        <v>34</v>
      </c>
      <c r="L42" s="4">
        <f aca="true" t="shared" si="15" ref="L42:T42">L44+L45+L46</f>
        <v>6300</v>
      </c>
      <c r="M42" s="2">
        <f t="shared" si="15"/>
        <v>10750</v>
      </c>
      <c r="N42" s="2">
        <f t="shared" si="15"/>
        <v>14766</v>
      </c>
      <c r="O42" s="2">
        <f t="shared" si="15"/>
        <v>7500</v>
      </c>
      <c r="P42" s="2">
        <f t="shared" si="15"/>
        <v>0</v>
      </c>
      <c r="Q42" s="6">
        <f t="shared" si="15"/>
        <v>2000</v>
      </c>
      <c r="R42" s="2">
        <f t="shared" si="15"/>
        <v>3192130</v>
      </c>
      <c r="S42" s="2">
        <f t="shared" si="15"/>
        <v>185911</v>
      </c>
      <c r="T42" s="2">
        <f t="shared" si="15"/>
        <v>1142592</v>
      </c>
    </row>
    <row r="43" spans="1:20" ht="12.75">
      <c r="A43" s="16"/>
      <c r="B43" s="1"/>
      <c r="C43" s="2"/>
      <c r="D43" s="2"/>
      <c r="E43" s="2"/>
      <c r="F43" s="2"/>
      <c r="G43" s="2"/>
      <c r="H43" s="2"/>
      <c r="I43" s="2"/>
      <c r="J43" s="2"/>
      <c r="K43" s="16"/>
      <c r="L43" s="4"/>
      <c r="M43" s="2"/>
      <c r="N43" s="2"/>
      <c r="O43" s="2"/>
      <c r="P43" s="2"/>
      <c r="Q43" s="6"/>
      <c r="R43" s="2"/>
      <c r="S43" s="2"/>
      <c r="T43" s="2"/>
    </row>
    <row r="44" spans="1:20" ht="12.75">
      <c r="A44" s="16" t="s">
        <v>30</v>
      </c>
      <c r="B44" s="1">
        <v>0</v>
      </c>
      <c r="C44" s="2">
        <v>0</v>
      </c>
      <c r="D44" s="2">
        <v>0</v>
      </c>
      <c r="E44" s="2">
        <f>L44+M44+N44+O44+P44+Q44</f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38" t="s">
        <v>30</v>
      </c>
      <c r="L44" s="4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4">
        <v>0</v>
      </c>
      <c r="S44" s="19">
        <v>0</v>
      </c>
      <c r="T44" s="19">
        <v>0</v>
      </c>
    </row>
    <row r="45" spans="1:20" ht="12.75">
      <c r="A45" s="16" t="s">
        <v>31</v>
      </c>
      <c r="B45" s="1">
        <v>358</v>
      </c>
      <c r="C45" s="2">
        <v>2607505</v>
      </c>
      <c r="D45" s="2">
        <v>1622094</v>
      </c>
      <c r="E45" s="2">
        <f>L45+M45+N45+O45+P45+Q45</f>
        <v>35316</v>
      </c>
      <c r="F45" s="2">
        <v>436606</v>
      </c>
      <c r="G45" s="2">
        <v>486130</v>
      </c>
      <c r="H45" s="2">
        <v>0</v>
      </c>
      <c r="I45" s="2">
        <v>0</v>
      </c>
      <c r="J45" s="2">
        <v>0</v>
      </c>
      <c r="K45" s="16" t="s">
        <v>31</v>
      </c>
      <c r="L45" s="4">
        <f>4500+1800</f>
        <v>6300</v>
      </c>
      <c r="M45" s="2">
        <v>5750</v>
      </c>
      <c r="N45" s="2">
        <f>1000+1500+4372+274+1100+1020+5500</f>
        <v>14766</v>
      </c>
      <c r="O45" s="2">
        <f>2500+2000+2000</f>
        <v>6500</v>
      </c>
      <c r="P45" s="2">
        <v>0</v>
      </c>
      <c r="Q45" s="6">
        <v>2000</v>
      </c>
      <c r="R45" s="2">
        <v>2371196</v>
      </c>
      <c r="S45" s="2">
        <v>77694</v>
      </c>
      <c r="T45" s="2">
        <v>1044489</v>
      </c>
    </row>
    <row r="46" spans="1:20" ht="12.75">
      <c r="A46" s="16" t="s">
        <v>32</v>
      </c>
      <c r="B46" s="1">
        <v>65</v>
      </c>
      <c r="C46" s="2">
        <v>825546</v>
      </c>
      <c r="D46" s="2">
        <v>388439</v>
      </c>
      <c r="E46" s="2">
        <f>L46+M46+N46+O46+P46+Q46</f>
        <v>6000</v>
      </c>
      <c r="F46" s="2">
        <v>233347</v>
      </c>
      <c r="G46" s="2">
        <v>216133</v>
      </c>
      <c r="H46" s="2">
        <v>2250</v>
      </c>
      <c r="I46" s="2">
        <v>0</v>
      </c>
      <c r="J46" s="2">
        <v>0</v>
      </c>
      <c r="K46" s="16" t="s">
        <v>32</v>
      </c>
      <c r="L46" s="4">
        <v>0</v>
      </c>
      <c r="M46" s="2">
        <v>5000</v>
      </c>
      <c r="N46" s="2">
        <v>0</v>
      </c>
      <c r="O46" s="2">
        <f>1000</f>
        <v>1000</v>
      </c>
      <c r="P46" s="2">
        <v>0</v>
      </c>
      <c r="Q46" s="6">
        <v>0</v>
      </c>
      <c r="R46" s="2">
        <v>820934</v>
      </c>
      <c r="S46" s="2">
        <v>108217</v>
      </c>
      <c r="T46" s="2">
        <v>98103</v>
      </c>
    </row>
    <row r="47" spans="1:20" ht="12.75">
      <c r="A47" s="16"/>
      <c r="B47" s="1"/>
      <c r="C47" s="2"/>
      <c r="D47" s="2"/>
      <c r="E47" s="2"/>
      <c r="F47" s="2"/>
      <c r="G47" s="2"/>
      <c r="H47" s="2"/>
      <c r="I47" s="2"/>
      <c r="J47" s="2"/>
      <c r="K47" s="16"/>
      <c r="L47" s="4"/>
      <c r="M47" s="2"/>
      <c r="N47" s="2"/>
      <c r="O47" s="2"/>
      <c r="P47" s="2"/>
      <c r="Q47" s="6"/>
      <c r="R47" s="2"/>
      <c r="S47" s="2"/>
      <c r="T47" s="2"/>
    </row>
    <row r="48" spans="1:20" ht="12.75">
      <c r="A48" s="16"/>
      <c r="B48" s="1"/>
      <c r="C48" s="2"/>
      <c r="D48" s="2"/>
      <c r="E48" s="2"/>
      <c r="F48" s="2"/>
      <c r="G48" s="2"/>
      <c r="H48" s="2"/>
      <c r="I48" s="2"/>
      <c r="J48" s="2"/>
      <c r="K48" s="16"/>
      <c r="L48" s="4"/>
      <c r="M48" s="2"/>
      <c r="N48" s="2"/>
      <c r="O48" s="2"/>
      <c r="P48" s="2"/>
      <c r="Q48" s="6"/>
      <c r="R48" s="2"/>
      <c r="S48" s="2"/>
      <c r="T48" s="2"/>
    </row>
    <row r="49" spans="1:20" ht="13.5" thickBot="1">
      <c r="A49" s="16"/>
      <c r="B49" s="1"/>
      <c r="C49" s="2"/>
      <c r="D49" s="2"/>
      <c r="E49" s="2"/>
      <c r="F49" s="2"/>
      <c r="G49" s="2"/>
      <c r="H49" s="2"/>
      <c r="I49" s="2"/>
      <c r="J49" s="2"/>
      <c r="K49" s="16"/>
      <c r="L49" s="4"/>
      <c r="M49" s="2"/>
      <c r="N49" s="2"/>
      <c r="O49" s="2"/>
      <c r="P49" s="2"/>
      <c r="Q49" s="6"/>
      <c r="R49" s="2"/>
      <c r="S49" s="2"/>
      <c r="T49" s="2"/>
    </row>
    <row r="50" spans="1:20" ht="12.75">
      <c r="A50" s="20" t="s">
        <v>33</v>
      </c>
      <c r="B50" s="21">
        <f>B14+B36</f>
        <v>905</v>
      </c>
      <c r="C50" s="22">
        <f>C36+C14</f>
        <v>636785797</v>
      </c>
      <c r="D50" s="22">
        <f aca="true" t="shared" si="16" ref="D50:I50">D36+D14</f>
        <v>355779300</v>
      </c>
      <c r="E50" s="22">
        <f t="shared" si="16"/>
        <v>161771871</v>
      </c>
      <c r="F50" s="22">
        <f t="shared" si="16"/>
        <v>18214202</v>
      </c>
      <c r="G50" s="22">
        <f t="shared" si="16"/>
        <v>58000488</v>
      </c>
      <c r="H50" s="22">
        <f t="shared" si="16"/>
        <v>1414077</v>
      </c>
      <c r="I50" s="22">
        <f t="shared" si="16"/>
        <v>1823968</v>
      </c>
      <c r="J50" s="22">
        <f>J36+J14</f>
        <v>12243149</v>
      </c>
      <c r="K50" s="20" t="s">
        <v>33</v>
      </c>
      <c r="L50" s="23">
        <f aca="true" t="shared" si="17" ref="L50:T50">L36+L14</f>
        <v>72660839</v>
      </c>
      <c r="M50" s="22">
        <f t="shared" si="17"/>
        <v>4139877</v>
      </c>
      <c r="N50" s="22">
        <f t="shared" si="17"/>
        <v>29296564</v>
      </c>
      <c r="O50" s="22">
        <f t="shared" si="17"/>
        <v>50330727</v>
      </c>
      <c r="P50" s="22">
        <f t="shared" si="17"/>
        <v>3130785</v>
      </c>
      <c r="Q50" s="24">
        <f t="shared" si="17"/>
        <v>2213079</v>
      </c>
      <c r="R50" s="22">
        <f t="shared" si="17"/>
        <v>643437165</v>
      </c>
      <c r="S50" s="22">
        <f t="shared" si="17"/>
        <v>78025820</v>
      </c>
      <c r="T50" s="22">
        <f t="shared" si="17"/>
        <v>50158718</v>
      </c>
    </row>
    <row r="51" spans="1:20" ht="12.75">
      <c r="A51" s="16" t="s">
        <v>29</v>
      </c>
      <c r="B51" s="1">
        <f>B30+B8</f>
        <v>979</v>
      </c>
      <c r="C51" s="2">
        <f>C30+C8</f>
        <v>779129318</v>
      </c>
      <c r="D51" s="2">
        <f aca="true" t="shared" si="18" ref="D51:I51">D30+D8</f>
        <v>440723858</v>
      </c>
      <c r="E51" s="2">
        <f t="shared" si="18"/>
        <v>218155659</v>
      </c>
      <c r="F51" s="2">
        <f t="shared" si="18"/>
        <v>17188531</v>
      </c>
      <c r="G51" s="2">
        <f t="shared" si="18"/>
        <v>41112649</v>
      </c>
      <c r="H51" s="2">
        <f t="shared" si="18"/>
        <v>9473664</v>
      </c>
      <c r="I51" s="2">
        <f t="shared" si="18"/>
        <v>1252778</v>
      </c>
      <c r="J51" s="2">
        <f>J30+J8</f>
        <v>11029155</v>
      </c>
      <c r="K51" s="16" t="s">
        <v>29</v>
      </c>
      <c r="L51" s="4">
        <f aca="true" t="shared" si="19" ref="L51:T51">L30+L8</f>
        <v>67960556</v>
      </c>
      <c r="M51" s="2">
        <f t="shared" si="19"/>
        <v>56263796</v>
      </c>
      <c r="N51" s="2">
        <f t="shared" si="19"/>
        <v>33129311</v>
      </c>
      <c r="O51" s="2">
        <f t="shared" si="19"/>
        <v>54846788</v>
      </c>
      <c r="P51" s="2">
        <f t="shared" si="19"/>
        <v>3409737</v>
      </c>
      <c r="Q51" s="6">
        <f t="shared" si="19"/>
        <v>2545471</v>
      </c>
      <c r="R51" s="2">
        <f t="shared" si="19"/>
        <v>727863562</v>
      </c>
      <c r="S51" s="2">
        <f t="shared" si="19"/>
        <v>145946750</v>
      </c>
      <c r="T51" s="2">
        <f t="shared" si="19"/>
        <v>38605186</v>
      </c>
    </row>
    <row r="52" spans="1:20" ht="13.5" thickBot="1">
      <c r="A52" s="25" t="s">
        <v>34</v>
      </c>
      <c r="B52" s="26">
        <f>B42+B20</f>
        <v>498</v>
      </c>
      <c r="C52" s="27">
        <f>C42+C20</f>
        <v>4098877</v>
      </c>
      <c r="D52" s="27">
        <f aca="true" t="shared" si="20" ref="D52:I52">D42+D20</f>
        <v>2370771</v>
      </c>
      <c r="E52" s="27">
        <f t="shared" si="20"/>
        <v>45616</v>
      </c>
      <c r="F52" s="27">
        <f t="shared" si="20"/>
        <v>796667</v>
      </c>
      <c r="G52" s="27">
        <f t="shared" si="20"/>
        <v>866091</v>
      </c>
      <c r="H52" s="27">
        <f t="shared" si="20"/>
        <v>6550</v>
      </c>
      <c r="I52" s="27">
        <f t="shared" si="20"/>
        <v>5659</v>
      </c>
      <c r="J52" s="27">
        <f>J42+J20</f>
        <v>0</v>
      </c>
      <c r="K52" s="25" t="s">
        <v>34</v>
      </c>
      <c r="L52" s="28">
        <f aca="true" t="shared" si="21" ref="L52:T52">L42+L20</f>
        <v>6300</v>
      </c>
      <c r="M52" s="27">
        <f t="shared" si="21"/>
        <v>10750</v>
      </c>
      <c r="N52" s="27">
        <f t="shared" si="21"/>
        <v>19066</v>
      </c>
      <c r="O52" s="27">
        <f t="shared" si="21"/>
        <v>7500</v>
      </c>
      <c r="P52" s="27">
        <f t="shared" si="21"/>
        <v>0</v>
      </c>
      <c r="Q52" s="29">
        <f t="shared" si="21"/>
        <v>2000</v>
      </c>
      <c r="R52" s="27">
        <f t="shared" si="21"/>
        <v>3829803</v>
      </c>
      <c r="S52" s="27">
        <f t="shared" si="21"/>
        <v>285146</v>
      </c>
      <c r="T52" s="27">
        <f t="shared" si="21"/>
        <v>1224435</v>
      </c>
    </row>
    <row r="53" spans="1:20" ht="12.75">
      <c r="A53" s="30"/>
      <c r="B53" s="31"/>
      <c r="C53" s="19"/>
      <c r="D53" s="19"/>
      <c r="E53" s="19"/>
      <c r="F53" s="19"/>
      <c r="G53" s="19"/>
      <c r="H53" s="19"/>
      <c r="I53" s="19"/>
      <c r="J53" s="19"/>
      <c r="K53" s="30"/>
      <c r="L53" s="4"/>
      <c r="M53" s="19"/>
      <c r="N53" s="19"/>
      <c r="O53" s="19"/>
      <c r="P53" s="19"/>
      <c r="Q53" s="6"/>
      <c r="R53" s="19"/>
      <c r="S53" s="19"/>
      <c r="T53" s="19"/>
    </row>
    <row r="54" spans="1:20" ht="13.5" thickBot="1">
      <c r="A54" s="16"/>
      <c r="B54" s="1"/>
      <c r="C54" s="2"/>
      <c r="D54" s="2"/>
      <c r="E54" s="2"/>
      <c r="F54" s="2"/>
      <c r="G54" s="2"/>
      <c r="H54" s="2"/>
      <c r="I54" s="2"/>
      <c r="J54" s="2"/>
      <c r="K54" s="16"/>
      <c r="L54" s="4"/>
      <c r="M54" s="2"/>
      <c r="N54" s="2"/>
      <c r="O54" s="2"/>
      <c r="P54" s="2"/>
      <c r="Q54" s="6"/>
      <c r="R54" s="2"/>
      <c r="S54" s="2"/>
      <c r="T54" s="2"/>
    </row>
    <row r="55" spans="1:20" ht="12.75">
      <c r="A55" s="20" t="s">
        <v>36</v>
      </c>
      <c r="B55" s="21">
        <f>B44+B38+B32+B16+B10+B22</f>
        <v>437</v>
      </c>
      <c r="C55" s="40">
        <f aca="true" t="shared" si="22" ref="C55:T55">C44+C38+C32+C16+C10+C22</f>
        <v>814029080</v>
      </c>
      <c r="D55" s="40">
        <f t="shared" si="22"/>
        <v>425166888</v>
      </c>
      <c r="E55" s="40">
        <f t="shared" si="22"/>
        <v>311836426</v>
      </c>
      <c r="F55" s="40">
        <f t="shared" si="22"/>
        <v>3981755</v>
      </c>
      <c r="G55" s="40">
        <f t="shared" si="22"/>
        <v>8178475</v>
      </c>
      <c r="H55" s="40">
        <f t="shared" si="22"/>
        <v>1377121</v>
      </c>
      <c r="I55" s="40">
        <f t="shared" si="22"/>
        <v>1259976</v>
      </c>
      <c r="J55" s="40">
        <f>J44+J38+J32+J10+J16+J22</f>
        <v>10260698</v>
      </c>
      <c r="K55" s="43" t="s">
        <v>36</v>
      </c>
      <c r="L55" s="40">
        <f t="shared" si="22"/>
        <v>128706209</v>
      </c>
      <c r="M55" s="40">
        <f t="shared" si="22"/>
        <v>42260073</v>
      </c>
      <c r="N55" s="40">
        <f t="shared" si="22"/>
        <v>40194329</v>
      </c>
      <c r="O55" s="40">
        <f t="shared" si="22"/>
        <v>90852451</v>
      </c>
      <c r="P55" s="40">
        <f t="shared" si="22"/>
        <v>5720566</v>
      </c>
      <c r="Q55" s="40">
        <f t="shared" si="22"/>
        <v>4102798</v>
      </c>
      <c r="R55" s="44">
        <f t="shared" si="22"/>
        <v>777317215</v>
      </c>
      <c r="S55" s="40">
        <f t="shared" si="22"/>
        <v>209797724</v>
      </c>
      <c r="T55" s="40">
        <f t="shared" si="22"/>
        <v>15586235</v>
      </c>
    </row>
    <row r="56" spans="1:20" ht="12.75">
      <c r="A56" s="16" t="s">
        <v>37</v>
      </c>
      <c r="B56" s="1">
        <f aca="true" t="shared" si="23" ref="B56:I56">B45+B39+B33+B23+B17+B11</f>
        <v>1499</v>
      </c>
      <c r="C56" s="41">
        <f t="shared" si="23"/>
        <v>369828213</v>
      </c>
      <c r="D56" s="41">
        <f t="shared" si="23"/>
        <v>236228315</v>
      </c>
      <c r="E56" s="41">
        <f t="shared" si="23"/>
        <v>32715667</v>
      </c>
      <c r="F56" s="41">
        <f t="shared" si="23"/>
        <v>16585978</v>
      </c>
      <c r="G56" s="41">
        <f t="shared" si="23"/>
        <v>55562800</v>
      </c>
      <c r="H56" s="41">
        <f t="shared" si="23"/>
        <v>9411116</v>
      </c>
      <c r="I56" s="41">
        <f t="shared" si="23"/>
        <v>1236567</v>
      </c>
      <c r="J56" s="50">
        <f>J45+J39+J33+J11+J17+J23</f>
        <v>9292794</v>
      </c>
      <c r="K56" s="16" t="s">
        <v>37</v>
      </c>
      <c r="L56" s="4">
        <f aca="true" t="shared" si="24" ref="L56:T56">L45+L39+L33+L23+L17+L11</f>
        <v>3164423</v>
      </c>
      <c r="M56" s="2">
        <f t="shared" si="24"/>
        <v>10979858</v>
      </c>
      <c r="N56" s="2">
        <f t="shared" si="24"/>
        <v>12647055</v>
      </c>
      <c r="O56" s="2">
        <f t="shared" si="24"/>
        <v>5364139</v>
      </c>
      <c r="P56" s="2">
        <f t="shared" si="24"/>
        <v>290600</v>
      </c>
      <c r="Q56" s="6">
        <f t="shared" si="24"/>
        <v>269592</v>
      </c>
      <c r="R56" s="2">
        <f t="shared" si="24"/>
        <v>363531322</v>
      </c>
      <c r="S56" s="2">
        <f t="shared" si="24"/>
        <v>9990729</v>
      </c>
      <c r="T56" s="2">
        <f t="shared" si="24"/>
        <v>46166533</v>
      </c>
    </row>
    <row r="57" spans="1:20" ht="12.75">
      <c r="A57" s="32" t="s">
        <v>38</v>
      </c>
      <c r="B57" s="12">
        <f aca="true" t="shared" si="25" ref="B57:I57">B46+B40+B34+B24+B18+B12</f>
        <v>446</v>
      </c>
      <c r="C57" s="42">
        <f t="shared" si="25"/>
        <v>236156699</v>
      </c>
      <c r="D57" s="42">
        <f t="shared" si="25"/>
        <v>137478726</v>
      </c>
      <c r="E57" s="42">
        <f t="shared" si="25"/>
        <v>35421053</v>
      </c>
      <c r="F57" s="42">
        <f t="shared" si="25"/>
        <v>15631667</v>
      </c>
      <c r="G57" s="42">
        <f t="shared" si="25"/>
        <v>36237953</v>
      </c>
      <c r="H57" s="42">
        <f t="shared" si="25"/>
        <v>106054</v>
      </c>
      <c r="I57" s="42">
        <f t="shared" si="25"/>
        <v>585862</v>
      </c>
      <c r="J57" s="42">
        <f>J46+J40+J34+J24+J12+J18</f>
        <v>3718812</v>
      </c>
      <c r="K57" s="32" t="s">
        <v>38</v>
      </c>
      <c r="L57" s="14">
        <f aca="true" t="shared" si="26" ref="L57:T57">L46+L40+L34+L24+L18+L12</f>
        <v>8757063</v>
      </c>
      <c r="M57" s="13">
        <f t="shared" si="26"/>
        <v>7174492</v>
      </c>
      <c r="N57" s="13">
        <f t="shared" si="26"/>
        <v>9603557</v>
      </c>
      <c r="O57" s="13">
        <f t="shared" si="26"/>
        <v>8968425</v>
      </c>
      <c r="P57" s="13">
        <f t="shared" si="26"/>
        <v>529356</v>
      </c>
      <c r="Q57" s="15">
        <f t="shared" si="26"/>
        <v>388160</v>
      </c>
      <c r="R57" s="13">
        <f t="shared" si="26"/>
        <v>234281993</v>
      </c>
      <c r="S57" s="13">
        <f t="shared" si="26"/>
        <v>4469263</v>
      </c>
      <c r="T57" s="13">
        <f t="shared" si="26"/>
        <v>28235571</v>
      </c>
    </row>
    <row r="58" spans="1:20" ht="12.75">
      <c r="A58" s="30"/>
      <c r="B58" s="31"/>
      <c r="C58" s="19"/>
      <c r="D58" s="19"/>
      <c r="E58" s="19"/>
      <c r="F58" s="19"/>
      <c r="G58" s="19"/>
      <c r="H58" s="19"/>
      <c r="I58" s="19"/>
      <c r="J58" s="19"/>
      <c r="K58" s="30"/>
      <c r="L58" s="4"/>
      <c r="M58" s="19"/>
      <c r="N58" s="19"/>
      <c r="O58" s="19"/>
      <c r="P58" s="19"/>
      <c r="Q58" s="6"/>
      <c r="R58" s="19"/>
      <c r="S58" s="19"/>
      <c r="T58" s="19"/>
    </row>
    <row r="59" spans="1:20" ht="13.5" thickBot="1">
      <c r="A59" s="16"/>
      <c r="B59" s="1"/>
      <c r="C59" s="2"/>
      <c r="D59" s="2"/>
      <c r="E59" s="2"/>
      <c r="F59" s="2"/>
      <c r="G59" s="2"/>
      <c r="H59" s="2"/>
      <c r="I59" s="2"/>
      <c r="J59" s="2"/>
      <c r="K59" s="16"/>
      <c r="L59" s="4"/>
      <c r="M59" s="2"/>
      <c r="N59" s="2"/>
      <c r="O59" s="2"/>
      <c r="P59" s="2"/>
      <c r="Q59" s="6"/>
      <c r="R59" s="2"/>
      <c r="S59" s="2"/>
      <c r="T59" s="2"/>
    </row>
    <row r="60" spans="1:20" ht="13.5" thickBot="1">
      <c r="A60" s="33" t="s">
        <v>39</v>
      </c>
      <c r="B60" s="34">
        <f>B28+B6</f>
        <v>2382</v>
      </c>
      <c r="C60" s="35">
        <f aca="true" t="shared" si="27" ref="C60:I60">C28+C6</f>
        <v>1420013992</v>
      </c>
      <c r="D60" s="35">
        <f t="shared" si="27"/>
        <v>798873929</v>
      </c>
      <c r="E60" s="35">
        <f t="shared" si="27"/>
        <v>379973146</v>
      </c>
      <c r="F60" s="35">
        <f t="shared" si="27"/>
        <v>36199400</v>
      </c>
      <c r="G60" s="35">
        <f t="shared" si="27"/>
        <v>99979228</v>
      </c>
      <c r="H60" s="35">
        <f t="shared" si="27"/>
        <v>10894291</v>
      </c>
      <c r="I60" s="35">
        <f t="shared" si="27"/>
        <v>3082405</v>
      </c>
      <c r="J60" s="35">
        <f>J28+J6</f>
        <v>23272304</v>
      </c>
      <c r="K60" s="33" t="s">
        <v>39</v>
      </c>
      <c r="L60" s="36">
        <f aca="true" t="shared" si="28" ref="L60:T60">L28+L6</f>
        <v>140627695</v>
      </c>
      <c r="M60" s="35">
        <f t="shared" si="28"/>
        <v>60414423</v>
      </c>
      <c r="N60" s="35">
        <f t="shared" si="28"/>
        <v>62444941</v>
      </c>
      <c r="O60" s="35">
        <f t="shared" si="28"/>
        <v>105185015</v>
      </c>
      <c r="P60" s="35">
        <f t="shared" si="28"/>
        <v>6540522</v>
      </c>
      <c r="Q60" s="37">
        <f t="shared" si="28"/>
        <v>4760550</v>
      </c>
      <c r="R60" s="35">
        <f t="shared" si="28"/>
        <v>1375130530</v>
      </c>
      <c r="S60" s="35">
        <f t="shared" si="28"/>
        <v>224257716</v>
      </c>
      <c r="T60" s="35">
        <f t="shared" si="28"/>
        <v>89988339</v>
      </c>
    </row>
    <row r="62" spans="3:20" ht="12.75"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</row>
    <row r="63" spans="10:14" ht="12.75">
      <c r="J63" s="2"/>
      <c r="N63" s="2"/>
    </row>
    <row r="64" ht="12.75">
      <c r="J64" s="39"/>
    </row>
    <row r="65" ht="12.75">
      <c r="N65" s="2"/>
    </row>
  </sheetData>
  <sheetProtection/>
  <printOptions/>
  <pageMargins left="0.25" right="0.25" top="0.75" bottom="0.75" header="0.5" footer="0.5"/>
  <pageSetup horizontalDpi="1200" verticalDpi="12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2009-12-04T14:31:19Z</cp:lastPrinted>
  <dcterms:created xsi:type="dcterms:W3CDTF">2003-05-27T16:28:57Z</dcterms:created>
  <dcterms:modified xsi:type="dcterms:W3CDTF">2009-12-04T14:31:26Z</dcterms:modified>
  <cp:category/>
  <cp:version/>
  <cp:contentType/>
  <cp:contentStatus/>
</cp:coreProperties>
</file>