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<sst xmlns="http://schemas.openxmlformats.org/spreadsheetml/2006/main" count="21" uniqueCount="17">
  <si>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</si>
  <si>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</si>
  <si>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</si>
  <si>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</si>
  <si>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</si>
  <si>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</si>
  <si>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</si>
  <si>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</si>
  <si>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</si>
  <si>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Senate</t>
  </si>
  <si>
    <t>Democrats</t>
  </si>
  <si>
    <t xml:space="preserve">  Incumbents</t>
  </si>
  <si>
    <t xml:space="preserve">   Challengers</t>
  </si>
  <si>
    <t xml:space="preserve">   Open Seats</t>
  </si>
  <si>
    <t>Republicans</t>
  </si>
  <si>
    <t>*Note:  this Table does not include activity in House or Senate special elections.</t>
  </si>
  <si>
    <t>18 Month Financial Activity of Congressional Candidates - 1992-2006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</si>
</sst>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7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7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71">
      <selection activeCell="A49" sqref="A49:IV49"/>
    </sheetView>
  </sheetViews>
  <sheetFormatPr defaultColWidth="9.140625" defaultRowHeight="12.75"/>
  <cols>
    <col min="3" max="3" width="10.140625" style="0" customWidth="1"/>
    <col min="4" max="4" width="13.28125" style="0" customWidth="1"/>
    <col min="5" max="5" width="7.421875" style="0" customWidth="1"/>
    <col min="6" max="6" width="12.28125" style="0" customWidth="1"/>
    <col min="7" max="7" width="7.7109375" style="0" customWidth="1"/>
    <col min="8" max="8" width="13.7109375" style="0" bestFit="1" customWidth="1"/>
    <col min="9" max="9" width="7.421875" style="0" customWidth="1"/>
    <col min="10" max="10" width="13.421875" style="0" customWidth="1"/>
    <col min="11" max="11" width="12.28125" style="0" customWidth="1"/>
  </cols>
  <sheetData>
    <row r="1" spans="3:11" ht="12.75">
      <c r="C1" s="1"/>
      <c r="D1" s="1"/>
      <c r="E1" s="2"/>
      <c r="F1" s="3" t="s">
        <v>16</v>
      </c>
      <c r="G1" s="4"/>
      <c r="H1" s="5"/>
      <c r="I1" s="2"/>
      <c r="J1" s="1"/>
      <c r="K1" s="1"/>
    </row>
    <row r="2" spans="1:11" ht="12.75">
      <c r="A2" s="6"/>
      <c r="B2" s="6"/>
      <c r="C2" s="7"/>
      <c r="D2" s="8" t="s">
        <v>0</v>
      </c>
      <c r="E2" s="4"/>
      <c r="F2" s="9" t="s">
        <v>0</v>
      </c>
      <c r="G2" s="4"/>
      <c r="H2" s="9" t="s">
        <v>1</v>
      </c>
      <c r="I2" s="4"/>
      <c r="J2" s="7"/>
      <c r="K2" s="7"/>
    </row>
    <row r="3" spans="1:11" ht="13.5" thickBot="1">
      <c r="A3" s="6"/>
      <c r="B3" s="10" t="s">
        <v>2</v>
      </c>
      <c r="C3" s="11" t="s">
        <v>3</v>
      </c>
      <c r="D3" s="12" t="s">
        <v>4</v>
      </c>
      <c r="E3" s="13"/>
      <c r="F3" s="14" t="s">
        <v>5</v>
      </c>
      <c r="G3" s="13"/>
      <c r="H3" s="14" t="s">
        <v>6</v>
      </c>
      <c r="I3" s="13"/>
      <c r="J3" s="11" t="s">
        <v>7</v>
      </c>
      <c r="K3" s="11" t="s">
        <v>8</v>
      </c>
    </row>
    <row r="4" spans="1:11" ht="12.75">
      <c r="A4" s="17" t="s">
        <v>9</v>
      </c>
      <c r="C4" s="15"/>
      <c r="D4" s="1"/>
      <c r="E4" s="16"/>
      <c r="F4" s="5"/>
      <c r="G4" s="16"/>
      <c r="H4" s="5"/>
      <c r="I4" s="16"/>
      <c r="J4" s="1"/>
      <c r="K4" s="1"/>
    </row>
    <row r="5" spans="1:11" ht="12.75">
      <c r="A5" s="18">
        <v>2006</v>
      </c>
      <c r="B5">
        <f>B14+B50</f>
        <v>207</v>
      </c>
      <c r="C5" s="15">
        <f>C14+C50</f>
        <v>344.89</v>
      </c>
      <c r="D5" s="1">
        <f>D14+D50</f>
        <v>247.39</v>
      </c>
      <c r="E5" s="16">
        <f>D5/C5</f>
        <v>0.7173011684885036</v>
      </c>
      <c r="F5" s="5">
        <f>F14+F50</f>
        <v>48.18</v>
      </c>
      <c r="G5" s="16">
        <f>F5/C5</f>
        <v>0.13969671489460408</v>
      </c>
      <c r="H5" s="5">
        <f>H14+H50</f>
        <v>34.58</v>
      </c>
      <c r="I5" s="16">
        <f>H5/C5</f>
        <v>0.10026385224274406</v>
      </c>
      <c r="J5" s="1">
        <f>J14+J50</f>
        <v>187.12</v>
      </c>
      <c r="K5" s="1">
        <f>K14+K50</f>
        <v>206.39</v>
      </c>
    </row>
    <row r="6" spans="1:11" ht="12.75">
      <c r="A6" s="18">
        <v>2004</v>
      </c>
      <c r="B6">
        <f>B15+B51</f>
        <v>237</v>
      </c>
      <c r="C6" s="15">
        <f>C15+C51</f>
        <v>337.65999999999997</v>
      </c>
      <c r="D6" s="1">
        <f>D15+D51</f>
        <v>217.5</v>
      </c>
      <c r="E6" s="16">
        <f>D6/C6</f>
        <v>0.6441390748089795</v>
      </c>
      <c r="F6" s="5">
        <f>F15+F51</f>
        <v>42.23</v>
      </c>
      <c r="G6" s="16">
        <f>F6/C6</f>
        <v>0.12506663507670437</v>
      </c>
      <c r="H6" s="5">
        <f>H15+H51</f>
        <v>60.019999999999996</v>
      </c>
      <c r="I6" s="16">
        <f>H6/C6</f>
        <v>0.17775276905763193</v>
      </c>
      <c r="J6" s="1">
        <f>J15+J51</f>
        <v>208.85</v>
      </c>
      <c r="K6" s="1">
        <f>K15+K51</f>
        <v>181.56</v>
      </c>
    </row>
    <row r="7" spans="1:11" ht="12.75">
      <c r="A7" s="18">
        <v>2002</v>
      </c>
      <c r="B7">
        <f>B16+B52</f>
        <v>142</v>
      </c>
      <c r="C7" s="15">
        <f>C16+C52</f>
        <v>180.78</v>
      </c>
      <c r="D7" s="1">
        <f>D16+D52</f>
        <v>129.1</v>
      </c>
      <c r="E7" s="16">
        <f aca="true" t="shared" si="0" ref="E7:E12">D7/C7</f>
        <v>0.7141276689899325</v>
      </c>
      <c r="F7" s="5">
        <f>F16+F52</f>
        <v>35.36</v>
      </c>
      <c r="G7" s="16">
        <f aca="true" t="shared" si="1" ref="G7:G12">F7/C7</f>
        <v>0.19559685805951985</v>
      </c>
      <c r="H7" s="5">
        <f>H16+H52</f>
        <v>5.92</v>
      </c>
      <c r="I7" s="16">
        <f aca="true" t="shared" si="2" ref="I7:I12">H7/C7</f>
        <v>0.03274698528598296</v>
      </c>
      <c r="J7" s="1">
        <f>J16+J52</f>
        <v>94.18</v>
      </c>
      <c r="K7" s="1">
        <f>K16+K52</f>
        <v>103.45</v>
      </c>
    </row>
    <row r="8" spans="1:11" ht="12.75">
      <c r="A8" s="18">
        <v>2000</v>
      </c>
      <c r="B8">
        <f>B17+B53</f>
        <v>193</v>
      </c>
      <c r="C8" s="15">
        <f>C17+C53</f>
        <v>258.42</v>
      </c>
      <c r="D8" s="1">
        <f>D17+D53</f>
        <v>160.04000000000002</v>
      </c>
      <c r="E8" s="16">
        <f t="shared" si="0"/>
        <v>0.619301911616748</v>
      </c>
      <c r="F8" s="5">
        <f>F17+F53</f>
        <v>34.239999999999995</v>
      </c>
      <c r="G8" s="16">
        <f t="shared" si="1"/>
        <v>0.13249748471480532</v>
      </c>
      <c r="H8" s="5">
        <f>H17+H53</f>
        <v>50.46000000000001</v>
      </c>
      <c r="I8" s="16">
        <f t="shared" si="2"/>
        <v>0.19526352449500814</v>
      </c>
      <c r="J8" s="1">
        <f>J17+J53</f>
        <v>166.70999999999998</v>
      </c>
      <c r="K8" s="1">
        <f>K17+K53</f>
        <v>115.75</v>
      </c>
    </row>
    <row r="9" spans="1:11" ht="12.75">
      <c r="A9" s="19">
        <v>1998</v>
      </c>
      <c r="B9">
        <f>B18+B54</f>
        <v>161</v>
      </c>
      <c r="C9" s="15">
        <f>C18+C54</f>
        <v>191.38</v>
      </c>
      <c r="D9" s="1">
        <f>D18+D54</f>
        <v>108.82</v>
      </c>
      <c r="E9" s="16">
        <f t="shared" si="0"/>
        <v>0.568606959974919</v>
      </c>
      <c r="F9" s="5">
        <f>F18+F54</f>
        <v>29.310000000000002</v>
      </c>
      <c r="G9" s="16">
        <f t="shared" si="1"/>
        <v>0.15315079945657856</v>
      </c>
      <c r="H9" s="5">
        <f>H18+H54</f>
        <v>39.05</v>
      </c>
      <c r="I9" s="16">
        <f t="shared" si="2"/>
        <v>0.20404430975023513</v>
      </c>
      <c r="J9" s="1">
        <f>J18+J54</f>
        <v>117.80000000000001</v>
      </c>
      <c r="K9" s="1">
        <f>K18+K54</f>
        <v>100.97</v>
      </c>
    </row>
    <row r="10" spans="1:11" ht="12.75">
      <c r="A10">
        <v>1996</v>
      </c>
      <c r="B10">
        <f>B19+B55</f>
        <v>208</v>
      </c>
      <c r="C10" s="15">
        <f>C19+C55</f>
        <v>157.99</v>
      </c>
      <c r="D10" s="1">
        <f>D19+D55</f>
        <v>97.78</v>
      </c>
      <c r="E10" s="16">
        <f t="shared" si="0"/>
        <v>0.6188999303753402</v>
      </c>
      <c r="F10" s="5">
        <f>F19+F55</f>
        <v>22.339999999999996</v>
      </c>
      <c r="G10" s="16">
        <f t="shared" si="1"/>
        <v>0.14140135451610858</v>
      </c>
      <c r="H10" s="5">
        <f>H19+H55</f>
        <v>29.299999999999997</v>
      </c>
      <c r="I10" s="16">
        <f t="shared" si="2"/>
        <v>0.18545477561871002</v>
      </c>
      <c r="J10" s="1">
        <f>J19+J55</f>
        <v>106.53999999999999</v>
      </c>
      <c r="K10" s="1">
        <f>K19+K55</f>
        <v>60.76</v>
      </c>
    </row>
    <row r="11" spans="1:11" ht="12.75">
      <c r="A11">
        <v>1994</v>
      </c>
      <c r="B11">
        <f>B20+B56</f>
        <v>230</v>
      </c>
      <c r="C11" s="15">
        <f>C20+C56</f>
        <v>163.01</v>
      </c>
      <c r="D11" s="1">
        <f>D20+D56</f>
        <v>106.11999999999999</v>
      </c>
      <c r="E11" s="16">
        <f t="shared" si="0"/>
        <v>0.6510030059505552</v>
      </c>
      <c r="F11" s="5">
        <f>F20+F56</f>
        <v>26.279999999999998</v>
      </c>
      <c r="G11" s="16">
        <f t="shared" si="1"/>
        <v>0.16121710324519967</v>
      </c>
      <c r="H11" s="5">
        <f>H20+H56</f>
        <v>23.45</v>
      </c>
      <c r="I11" s="16">
        <f t="shared" si="2"/>
        <v>0.14385620514078892</v>
      </c>
      <c r="J11" s="1">
        <f>J20+J56</f>
        <v>112.63999999999999</v>
      </c>
      <c r="K11" s="1">
        <f>K20+K56</f>
        <v>62.92999999999999</v>
      </c>
    </row>
    <row r="12" spans="1:11" ht="12.75">
      <c r="A12">
        <v>1992</v>
      </c>
      <c r="B12">
        <f>B21+B57</f>
        <v>237</v>
      </c>
      <c r="C12" s="15">
        <f>C21+C57</f>
        <v>161.19</v>
      </c>
      <c r="D12" s="1">
        <f>D21+D57</f>
        <v>102.02000000000001</v>
      </c>
      <c r="E12" s="16">
        <f t="shared" si="0"/>
        <v>0.6329176747937217</v>
      </c>
      <c r="F12" s="5">
        <f>F21+F57</f>
        <v>30.520000000000003</v>
      </c>
      <c r="G12" s="16">
        <f t="shared" si="1"/>
        <v>0.18934177058130158</v>
      </c>
      <c r="H12" s="5">
        <f>H21+H57</f>
        <v>21.089999999999996</v>
      </c>
      <c r="I12" s="16">
        <f t="shared" si="2"/>
        <v>0.13083938209566348</v>
      </c>
      <c r="J12" s="1">
        <f>J21+J57</f>
        <v>112.8</v>
      </c>
      <c r="K12" s="1">
        <f>K21+K57</f>
        <v>54.45</v>
      </c>
    </row>
    <row r="13" spans="1:11" ht="12.75">
      <c r="A13" s="17" t="s">
        <v>10</v>
      </c>
      <c r="C13" s="15"/>
      <c r="D13" s="1"/>
      <c r="E13" s="16"/>
      <c r="F13" s="5"/>
      <c r="G13" s="16"/>
      <c r="H13" s="5"/>
      <c r="I13" s="16"/>
      <c r="J13" s="1"/>
      <c r="K13" s="1"/>
    </row>
    <row r="14" spans="1:11" ht="12.75">
      <c r="A14" s="18">
        <v>2006</v>
      </c>
      <c r="B14">
        <f aca="true" t="shared" si="3" ref="B14:D21">B23+B32+B41</f>
        <v>101</v>
      </c>
      <c r="C14" s="15">
        <f t="shared" si="3"/>
        <v>190.41</v>
      </c>
      <c r="D14" s="1">
        <f t="shared" si="3"/>
        <v>145.13</v>
      </c>
      <c r="E14" s="16">
        <f>D14/C14</f>
        <v>0.7621973635838454</v>
      </c>
      <c r="F14" s="5">
        <f aca="true" t="shared" si="4" ref="F14:F21">F23+F32+F41</f>
        <v>22.55</v>
      </c>
      <c r="G14" s="16">
        <f>F14/C14</f>
        <v>0.11842865395725015</v>
      </c>
      <c r="H14" s="5">
        <f aca="true" t="shared" si="5" ref="H14:H21">H23+H32+H41</f>
        <v>15.620000000000001</v>
      </c>
      <c r="I14" s="16">
        <f>H14/C14</f>
        <v>0.08203350664355864</v>
      </c>
      <c r="J14" s="1">
        <f aca="true" t="shared" si="6" ref="J14:K21">J23+J32+J41</f>
        <v>97.93</v>
      </c>
      <c r="K14" s="1">
        <f t="shared" si="6"/>
        <v>119.33</v>
      </c>
    </row>
    <row r="15" spans="1:11" ht="12.75">
      <c r="A15" s="18">
        <v>2004</v>
      </c>
      <c r="B15">
        <f t="shared" si="3"/>
        <v>98</v>
      </c>
      <c r="C15" s="15">
        <f t="shared" si="3"/>
        <v>176.59</v>
      </c>
      <c r="D15" s="1">
        <f t="shared" si="3"/>
        <v>113.09</v>
      </c>
      <c r="E15" s="16">
        <f aca="true" t="shared" si="7" ref="E15:E21">D15/C15</f>
        <v>0.6404099892406139</v>
      </c>
      <c r="F15" s="5">
        <f t="shared" si="4"/>
        <v>20.5</v>
      </c>
      <c r="G15" s="16">
        <f>F15/C15</f>
        <v>0.11608811370972308</v>
      </c>
      <c r="H15" s="5">
        <f t="shared" si="5"/>
        <v>35.4</v>
      </c>
      <c r="I15" s="16">
        <f>H15/C15</f>
        <v>0.20046435245483887</v>
      </c>
      <c r="J15" s="1">
        <f t="shared" si="6"/>
        <v>103.83</v>
      </c>
      <c r="K15" s="1">
        <f t="shared" si="6"/>
        <v>104.73</v>
      </c>
    </row>
    <row r="16" spans="1:11" ht="12.75">
      <c r="A16" s="18">
        <v>2002</v>
      </c>
      <c r="B16">
        <f t="shared" si="3"/>
        <v>69</v>
      </c>
      <c r="C16" s="15">
        <f t="shared" si="3"/>
        <v>98.53</v>
      </c>
      <c r="D16" s="1">
        <f t="shared" si="3"/>
        <v>73.39</v>
      </c>
      <c r="E16" s="16">
        <f t="shared" si="7"/>
        <v>0.7448492844818837</v>
      </c>
      <c r="F16" s="5">
        <f t="shared" si="4"/>
        <v>17.060000000000002</v>
      </c>
      <c r="G16" s="16">
        <f aca="true" t="shared" si="8" ref="G16:G21">F16/C16</f>
        <v>0.1731452349538212</v>
      </c>
      <c r="H16" s="5">
        <f t="shared" si="5"/>
        <v>2.99</v>
      </c>
      <c r="I16" s="16">
        <f aca="true" t="shared" si="9" ref="I16:I21">H16/C16</f>
        <v>0.03034608748604486</v>
      </c>
      <c r="J16" s="1">
        <f t="shared" si="6"/>
        <v>51.89</v>
      </c>
      <c r="K16" s="1">
        <f t="shared" si="6"/>
        <v>56.76</v>
      </c>
    </row>
    <row r="17" spans="1:11" ht="12.75">
      <c r="A17" s="18">
        <v>2000</v>
      </c>
      <c r="B17">
        <f t="shared" si="3"/>
        <v>104</v>
      </c>
      <c r="C17" s="15">
        <f t="shared" si="3"/>
        <v>134.25</v>
      </c>
      <c r="D17" s="1">
        <f t="shared" si="3"/>
        <v>68.27000000000001</v>
      </c>
      <c r="E17" s="16">
        <f t="shared" si="7"/>
        <v>0.5085288640595904</v>
      </c>
      <c r="F17" s="5">
        <f t="shared" si="4"/>
        <v>13.59</v>
      </c>
      <c r="G17" s="16">
        <f t="shared" si="8"/>
        <v>0.1012290502793296</v>
      </c>
      <c r="H17" s="5">
        <f t="shared" si="5"/>
        <v>45.870000000000005</v>
      </c>
      <c r="I17" s="16">
        <f t="shared" si="9"/>
        <v>0.34167597765363134</v>
      </c>
      <c r="J17" s="1">
        <f t="shared" si="6"/>
        <v>90.64</v>
      </c>
      <c r="K17" s="1">
        <f t="shared" si="6"/>
        <v>48.239999999999995</v>
      </c>
    </row>
    <row r="18" spans="1:11" ht="12.75">
      <c r="A18" s="18">
        <v>1998</v>
      </c>
      <c r="B18">
        <f t="shared" si="3"/>
        <v>67</v>
      </c>
      <c r="C18" s="15">
        <f t="shared" si="3"/>
        <v>91.21000000000001</v>
      </c>
      <c r="D18" s="1">
        <f t="shared" si="3"/>
        <v>54.86</v>
      </c>
      <c r="E18" s="16">
        <f t="shared" si="7"/>
        <v>0.6014691371560136</v>
      </c>
      <c r="F18" s="5">
        <f t="shared" si="4"/>
        <v>14.06</v>
      </c>
      <c r="G18" s="16">
        <f t="shared" si="8"/>
        <v>0.15414976428023242</v>
      </c>
      <c r="H18" s="5">
        <f t="shared" si="5"/>
        <v>13.280000000000001</v>
      </c>
      <c r="I18" s="16">
        <f t="shared" si="9"/>
        <v>0.14559807038701897</v>
      </c>
      <c r="J18" s="1">
        <f t="shared" si="6"/>
        <v>54.31</v>
      </c>
      <c r="K18" s="1">
        <f t="shared" si="6"/>
        <v>47.08</v>
      </c>
    </row>
    <row r="19" spans="1:11" ht="12.75">
      <c r="A19">
        <v>1996</v>
      </c>
      <c r="B19">
        <f t="shared" si="3"/>
        <v>91</v>
      </c>
      <c r="C19" s="15">
        <f t="shared" si="3"/>
        <v>69.10000000000001</v>
      </c>
      <c r="D19" s="1">
        <f t="shared" si="3"/>
        <v>46.92</v>
      </c>
      <c r="E19" s="16">
        <f t="shared" si="7"/>
        <v>0.6790159189580318</v>
      </c>
      <c r="F19" s="5">
        <f t="shared" si="4"/>
        <v>8.559999999999999</v>
      </c>
      <c r="G19" s="16">
        <f t="shared" si="8"/>
        <v>0.12387843704775683</v>
      </c>
      <c r="H19" s="5">
        <f t="shared" si="5"/>
        <v>9.58</v>
      </c>
      <c r="I19" s="16">
        <f t="shared" si="9"/>
        <v>0.1386396526772793</v>
      </c>
      <c r="J19" s="1">
        <f t="shared" si="6"/>
        <v>45.12</v>
      </c>
      <c r="K19" s="1">
        <f t="shared" si="6"/>
        <v>27.019999999999996</v>
      </c>
    </row>
    <row r="20" spans="1:11" ht="12.75">
      <c r="A20">
        <v>1994</v>
      </c>
      <c r="B20">
        <f t="shared" si="3"/>
        <v>112</v>
      </c>
      <c r="C20" s="15">
        <f t="shared" si="3"/>
        <v>77.31</v>
      </c>
      <c r="D20" s="1">
        <f t="shared" si="3"/>
        <v>49.739999999999995</v>
      </c>
      <c r="E20" s="16">
        <f t="shared" si="7"/>
        <v>0.6433837795886689</v>
      </c>
      <c r="F20" s="5">
        <f t="shared" si="4"/>
        <v>14.86</v>
      </c>
      <c r="G20" s="16">
        <f t="shared" si="8"/>
        <v>0.1922131677661363</v>
      </c>
      <c r="H20" s="5">
        <f t="shared" si="5"/>
        <v>7.999999999999999</v>
      </c>
      <c r="I20" s="16">
        <f t="shared" si="9"/>
        <v>0.10347949812443408</v>
      </c>
      <c r="J20" s="1">
        <f t="shared" si="6"/>
        <v>47.68</v>
      </c>
      <c r="K20" s="1">
        <f t="shared" si="6"/>
        <v>41.239999999999995</v>
      </c>
    </row>
    <row r="21" spans="1:11" ht="12.75">
      <c r="A21">
        <v>1992</v>
      </c>
      <c r="B21">
        <f t="shared" si="3"/>
        <v>116</v>
      </c>
      <c r="C21" s="15">
        <f t="shared" si="3"/>
        <v>89.60999999999999</v>
      </c>
      <c r="D21" s="1">
        <f t="shared" si="3"/>
        <v>55.56</v>
      </c>
      <c r="E21" s="16">
        <f t="shared" si="7"/>
        <v>0.6200200870438568</v>
      </c>
      <c r="F21" s="5">
        <f t="shared" si="4"/>
        <v>18.39</v>
      </c>
      <c r="G21" s="16">
        <f t="shared" si="8"/>
        <v>0.20522263140274527</v>
      </c>
      <c r="H21" s="5">
        <f t="shared" si="5"/>
        <v>11.689999999999998</v>
      </c>
      <c r="I21" s="16">
        <f t="shared" si="9"/>
        <v>0.13045419038053788</v>
      </c>
      <c r="J21" s="1">
        <f t="shared" si="6"/>
        <v>57.739999999999995</v>
      </c>
      <c r="K21" s="1">
        <f t="shared" si="6"/>
        <v>25.48</v>
      </c>
    </row>
    <row r="22" spans="1:11" ht="12.75">
      <c r="A22" t="s">
        <v>11</v>
      </c>
      <c r="C22" s="15"/>
      <c r="D22" s="1"/>
      <c r="E22" s="16"/>
      <c r="F22" s="5"/>
      <c r="G22" s="16"/>
      <c r="H22" s="5"/>
      <c r="I22" s="16"/>
      <c r="J22" s="1"/>
      <c r="K22" s="1"/>
    </row>
    <row r="23" spans="1:11" ht="12.75">
      <c r="A23" s="18">
        <v>2006</v>
      </c>
      <c r="B23">
        <v>15</v>
      </c>
      <c r="C23" s="15">
        <v>120.54</v>
      </c>
      <c r="D23" s="1">
        <v>94.28</v>
      </c>
      <c r="E23" s="16">
        <f aca="true" t="shared" si="10" ref="E23:E30">D23/C23</f>
        <v>0.7821470051435208</v>
      </c>
      <c r="F23" s="5">
        <v>16.8</v>
      </c>
      <c r="G23" s="16">
        <f aca="true" t="shared" si="11" ref="G23:G30">F23/C23</f>
        <v>0.13937282229965156</v>
      </c>
      <c r="H23" s="5">
        <v>4.7</v>
      </c>
      <c r="I23" s="16">
        <f aca="true" t="shared" si="12" ref="I23:I30">H23/C23</f>
        <v>0.038991206238593</v>
      </c>
      <c r="J23" s="1">
        <v>52.77</v>
      </c>
      <c r="K23" s="1">
        <v>91.28</v>
      </c>
    </row>
    <row r="24" spans="1:11" ht="12.75">
      <c r="A24" s="18">
        <v>2004</v>
      </c>
      <c r="B24">
        <v>14</v>
      </c>
      <c r="C24" s="15">
        <v>80.32</v>
      </c>
      <c r="D24" s="1">
        <v>61.29</v>
      </c>
      <c r="E24" s="16">
        <f t="shared" si="10"/>
        <v>0.7630727091633467</v>
      </c>
      <c r="F24" s="5">
        <v>15.3</v>
      </c>
      <c r="G24" s="16">
        <f t="shared" si="11"/>
        <v>0.19048804780876497</v>
      </c>
      <c r="H24" s="5">
        <v>0</v>
      </c>
      <c r="I24" s="16">
        <f t="shared" si="12"/>
        <v>0</v>
      </c>
      <c r="J24" s="1">
        <v>33.25</v>
      </c>
      <c r="K24" s="1">
        <v>75.76</v>
      </c>
    </row>
    <row r="25" spans="1:11" ht="12.75">
      <c r="A25" s="18">
        <v>2002</v>
      </c>
      <c r="B25">
        <v>14</v>
      </c>
      <c r="C25" s="15">
        <v>63.87</v>
      </c>
      <c r="D25" s="1">
        <v>47.88</v>
      </c>
      <c r="E25" s="16">
        <f t="shared" si="10"/>
        <v>0.7496477219351809</v>
      </c>
      <c r="F25" s="5">
        <v>12.97</v>
      </c>
      <c r="G25" s="16">
        <f t="shared" si="11"/>
        <v>0.20306873336464695</v>
      </c>
      <c r="H25" s="5">
        <f>0.02</f>
        <v>0.02</v>
      </c>
      <c r="I25" s="16">
        <f t="shared" si="12"/>
        <v>0.0003131360576170346</v>
      </c>
      <c r="J25" s="1">
        <v>30.05</v>
      </c>
      <c r="K25" s="1">
        <v>43.65</v>
      </c>
    </row>
    <row r="26" spans="1:11" ht="12.75">
      <c r="A26" s="18">
        <v>2000</v>
      </c>
      <c r="B26">
        <v>10</v>
      </c>
      <c r="C26" s="15">
        <v>29.61</v>
      </c>
      <c r="D26" s="1">
        <v>19.44</v>
      </c>
      <c r="E26" s="16">
        <f t="shared" si="10"/>
        <v>0.6565349544072949</v>
      </c>
      <c r="F26" s="5">
        <v>7.08</v>
      </c>
      <c r="G26" s="16">
        <f t="shared" si="11"/>
        <v>0.23910840932117527</v>
      </c>
      <c r="H26" s="5">
        <v>1.54</v>
      </c>
      <c r="I26" s="16">
        <f t="shared" si="12"/>
        <v>0.05200945626477541</v>
      </c>
      <c r="J26" s="1">
        <v>14.42</v>
      </c>
      <c r="K26" s="1">
        <v>18.86</v>
      </c>
    </row>
    <row r="27" spans="1:11" ht="12.75">
      <c r="A27" s="18">
        <v>1998</v>
      </c>
      <c r="B27">
        <v>16</v>
      </c>
      <c r="C27" s="15">
        <v>46.76</v>
      </c>
      <c r="D27" s="1">
        <v>32.97</v>
      </c>
      <c r="E27" s="16">
        <f t="shared" si="10"/>
        <v>0.7050898203592815</v>
      </c>
      <c r="F27" s="5">
        <v>11.39</v>
      </c>
      <c r="G27" s="16">
        <f t="shared" si="11"/>
        <v>0.24358426005132594</v>
      </c>
      <c r="H27" s="5">
        <v>0</v>
      </c>
      <c r="I27" s="16">
        <f t="shared" si="12"/>
        <v>0</v>
      </c>
      <c r="J27" s="1">
        <v>24.96</v>
      </c>
      <c r="K27" s="1">
        <v>30.02</v>
      </c>
    </row>
    <row r="28" spans="1:11" ht="12.75">
      <c r="A28">
        <v>1996</v>
      </c>
      <c r="B28">
        <v>7</v>
      </c>
      <c r="C28" s="15">
        <v>23.76</v>
      </c>
      <c r="D28" s="1">
        <v>19.55</v>
      </c>
      <c r="E28" s="16">
        <f t="shared" si="10"/>
        <v>0.8228114478114478</v>
      </c>
      <c r="F28" s="5">
        <v>3.45</v>
      </c>
      <c r="G28" s="16">
        <f t="shared" si="11"/>
        <v>0.1452020202020202</v>
      </c>
      <c r="H28" s="5">
        <v>0</v>
      </c>
      <c r="I28" s="16">
        <f t="shared" si="12"/>
        <v>0</v>
      </c>
      <c r="J28" s="1">
        <v>14.39</v>
      </c>
      <c r="K28" s="1">
        <v>12</v>
      </c>
    </row>
    <row r="29" spans="1:11" ht="12.75">
      <c r="A29">
        <v>1994</v>
      </c>
      <c r="B29">
        <v>17</v>
      </c>
      <c r="C29" s="15">
        <v>49.11</v>
      </c>
      <c r="D29" s="1">
        <v>32.4</v>
      </c>
      <c r="E29" s="16">
        <f t="shared" si="10"/>
        <v>0.6597434331093464</v>
      </c>
      <c r="F29" s="5">
        <v>11.6</v>
      </c>
      <c r="G29" s="16">
        <f t="shared" si="11"/>
        <v>0.23620443901445734</v>
      </c>
      <c r="H29" s="5">
        <f>1.89+0.22</f>
        <v>2.11</v>
      </c>
      <c r="I29" s="16">
        <f t="shared" si="12"/>
        <v>0.04296477295866422</v>
      </c>
      <c r="J29" s="1">
        <v>27.66</v>
      </c>
      <c r="K29" s="1">
        <v>27.2</v>
      </c>
    </row>
    <row r="30" spans="1:11" ht="12.75">
      <c r="A30">
        <v>1992</v>
      </c>
      <c r="B30">
        <v>16</v>
      </c>
      <c r="C30" s="15">
        <v>33.37</v>
      </c>
      <c r="D30" s="1">
        <v>19.03</v>
      </c>
      <c r="E30" s="16">
        <f t="shared" si="10"/>
        <v>0.5702727000299671</v>
      </c>
      <c r="F30" s="5">
        <v>12.84</v>
      </c>
      <c r="G30" s="16">
        <f t="shared" si="11"/>
        <v>0.3847767455798622</v>
      </c>
      <c r="H30" s="5">
        <v>0.02</v>
      </c>
      <c r="I30" s="16">
        <f t="shared" si="12"/>
        <v>0.0005993407252022775</v>
      </c>
      <c r="J30" s="1">
        <v>20.58</v>
      </c>
      <c r="K30" s="1">
        <v>19.94</v>
      </c>
    </row>
    <row r="31" spans="1:11" ht="12.75">
      <c r="A31" t="s">
        <v>12</v>
      </c>
      <c r="C31" s="15"/>
      <c r="D31" s="1"/>
      <c r="E31" s="16"/>
      <c r="F31" s="5"/>
      <c r="G31" s="16"/>
      <c r="H31" s="5"/>
      <c r="I31" s="16"/>
      <c r="J31" s="1"/>
      <c r="K31" s="1"/>
    </row>
    <row r="32" spans="1:11" ht="12.75">
      <c r="A32" s="18">
        <v>2006</v>
      </c>
      <c r="B32">
        <v>68</v>
      </c>
      <c r="C32" s="15">
        <v>46.49</v>
      </c>
      <c r="D32" s="1">
        <v>33.32</v>
      </c>
      <c r="E32" s="16">
        <f aca="true" t="shared" si="13" ref="E32:E39">D32/C32</f>
        <v>0.7167132716713271</v>
      </c>
      <c r="F32" s="5">
        <v>3.63</v>
      </c>
      <c r="G32" s="16">
        <f aca="true" t="shared" si="14" ref="G32:G39">F32/C32</f>
        <v>0.07808130780813077</v>
      </c>
      <c r="H32" s="5">
        <v>8.03</v>
      </c>
      <c r="I32" s="16">
        <f aca="true" t="shared" si="15" ref="I32:I39">H32/C32</f>
        <v>0.1727253172725317</v>
      </c>
      <c r="J32" s="1">
        <v>29.66</v>
      </c>
      <c r="K32" s="1">
        <v>19.03</v>
      </c>
    </row>
    <row r="33" spans="1:11" ht="12.75">
      <c r="A33" s="18">
        <v>2004</v>
      </c>
      <c r="B33">
        <v>36</v>
      </c>
      <c r="C33" s="15">
        <v>11.93</v>
      </c>
      <c r="D33" s="1">
        <v>8.51</v>
      </c>
      <c r="E33" s="16">
        <f t="shared" si="13"/>
        <v>0.7133277451802179</v>
      </c>
      <c r="F33" s="5">
        <v>1.3</v>
      </c>
      <c r="G33" s="16">
        <f t="shared" si="14"/>
        <v>0.10896898575020957</v>
      </c>
      <c r="H33" s="5">
        <f>1.27+0.46</f>
        <v>1.73</v>
      </c>
      <c r="I33" s="16">
        <f t="shared" si="15"/>
        <v>0.14501257334450965</v>
      </c>
      <c r="J33" s="1">
        <v>7.61</v>
      </c>
      <c r="K33" s="1">
        <v>4.09</v>
      </c>
    </row>
    <row r="34" spans="1:11" ht="12.75">
      <c r="A34" s="18">
        <v>2002</v>
      </c>
      <c r="B34">
        <v>40</v>
      </c>
      <c r="C34" s="15">
        <v>18.65</v>
      </c>
      <c r="D34" s="1">
        <v>12.65</v>
      </c>
      <c r="E34" s="16">
        <f t="shared" si="13"/>
        <v>0.6782841823056301</v>
      </c>
      <c r="F34" s="5">
        <v>2.56</v>
      </c>
      <c r="G34" s="16">
        <f t="shared" si="14"/>
        <v>0.13726541554959787</v>
      </c>
      <c r="H34" s="5">
        <f>0.33+2.11</f>
        <v>2.44</v>
      </c>
      <c r="I34" s="16">
        <f t="shared" si="15"/>
        <v>0.13083109919571045</v>
      </c>
      <c r="J34" s="1">
        <v>11.97</v>
      </c>
      <c r="K34" s="1">
        <v>6.96</v>
      </c>
    </row>
    <row r="35" spans="1:11" ht="12.75">
      <c r="A35" s="18">
        <v>2000</v>
      </c>
      <c r="B35">
        <v>71</v>
      </c>
      <c r="C35" s="15">
        <v>34.42</v>
      </c>
      <c r="D35" s="1">
        <v>22.19</v>
      </c>
      <c r="E35" s="16">
        <f t="shared" si="13"/>
        <v>0.6446833236490412</v>
      </c>
      <c r="F35" s="5">
        <v>3.49</v>
      </c>
      <c r="G35" s="16">
        <f t="shared" si="14"/>
        <v>0.10139453805926787</v>
      </c>
      <c r="H35" s="5">
        <v>7.48</v>
      </c>
      <c r="I35" s="16">
        <f t="shared" si="15"/>
        <v>0.21731551423590936</v>
      </c>
      <c r="J35" s="1">
        <v>21.19</v>
      </c>
      <c r="K35" s="1">
        <v>14.15</v>
      </c>
    </row>
    <row r="36" spans="1:11" ht="12.75">
      <c r="A36" s="18">
        <v>1998</v>
      </c>
      <c r="B36">
        <v>38</v>
      </c>
      <c r="C36" s="15">
        <v>26.85</v>
      </c>
      <c r="D36" s="1">
        <v>14.83</v>
      </c>
      <c r="E36" s="16">
        <f t="shared" si="13"/>
        <v>0.5523277467411546</v>
      </c>
      <c r="F36" s="5">
        <v>0.81</v>
      </c>
      <c r="G36" s="16">
        <f t="shared" si="14"/>
        <v>0.030167597765363128</v>
      </c>
      <c r="H36" s="5">
        <f>0.25+4.98</f>
        <v>5.23</v>
      </c>
      <c r="I36" s="16">
        <f t="shared" si="15"/>
        <v>0.1947858472998138</v>
      </c>
      <c r="J36" s="1">
        <v>14.88</v>
      </c>
      <c r="K36" s="1">
        <v>12.22</v>
      </c>
    </row>
    <row r="37" spans="1:11" ht="12.75">
      <c r="A37">
        <v>1996</v>
      </c>
      <c r="B37">
        <v>40</v>
      </c>
      <c r="C37" s="15">
        <v>19.25</v>
      </c>
      <c r="D37" s="1">
        <v>11.43</v>
      </c>
      <c r="E37" s="16">
        <f t="shared" si="13"/>
        <v>0.5937662337662337</v>
      </c>
      <c r="F37" s="5">
        <v>1.31</v>
      </c>
      <c r="G37" s="16">
        <f t="shared" si="14"/>
        <v>0.06805194805194806</v>
      </c>
      <c r="H37" s="5">
        <v>6.03</v>
      </c>
      <c r="I37" s="16">
        <f t="shared" si="15"/>
        <v>0.3132467532467533</v>
      </c>
      <c r="J37" s="1">
        <v>15.22</v>
      </c>
      <c r="K37" s="1">
        <v>4.15</v>
      </c>
    </row>
    <row r="38" spans="1:11" ht="12.75">
      <c r="A38">
        <v>1994</v>
      </c>
      <c r="B38">
        <v>59</v>
      </c>
      <c r="C38" s="15">
        <v>11.81</v>
      </c>
      <c r="D38" s="1">
        <v>5.34</v>
      </c>
      <c r="E38" s="16">
        <f t="shared" si="13"/>
        <v>0.4521591871295512</v>
      </c>
      <c r="F38" s="5">
        <v>1.34</v>
      </c>
      <c r="G38" s="16">
        <f t="shared" si="14"/>
        <v>0.11346316680779</v>
      </c>
      <c r="H38" s="5">
        <f>0.35+4.09</f>
        <v>4.4399999999999995</v>
      </c>
      <c r="I38" s="16">
        <f t="shared" si="15"/>
        <v>0.3759525825571549</v>
      </c>
      <c r="J38" s="1">
        <v>10.01</v>
      </c>
      <c r="K38" s="1">
        <v>7.02</v>
      </c>
    </row>
    <row r="39" spans="1:11" ht="12.75">
      <c r="A39">
        <v>1992</v>
      </c>
      <c r="B39">
        <v>74</v>
      </c>
      <c r="C39" s="15">
        <v>36.89</v>
      </c>
      <c r="D39" s="1">
        <v>23.04</v>
      </c>
      <c r="E39" s="16">
        <f t="shared" si="13"/>
        <v>0.6245595012198427</v>
      </c>
      <c r="F39" s="5">
        <v>3.28</v>
      </c>
      <c r="G39" s="16">
        <f t="shared" si="14"/>
        <v>0.08891298454865816</v>
      </c>
      <c r="H39" s="5">
        <f>0.44+8.61</f>
        <v>9.049999999999999</v>
      </c>
      <c r="I39" s="16">
        <f t="shared" si="15"/>
        <v>0.2453239360260233</v>
      </c>
      <c r="J39" s="1">
        <v>18.58</v>
      </c>
      <c r="K39" s="1">
        <v>2.77</v>
      </c>
    </row>
    <row r="40" spans="1:11" ht="12.75">
      <c r="A40" t="s">
        <v>13</v>
      </c>
      <c r="C40" s="15"/>
      <c r="D40" s="1"/>
      <c r="E40" s="16"/>
      <c r="F40" s="5"/>
      <c r="G40" s="16"/>
      <c r="H40" s="5"/>
      <c r="I40" s="16"/>
      <c r="J40" s="1"/>
      <c r="K40" s="1"/>
    </row>
    <row r="41" spans="1:11" ht="12.75">
      <c r="A41" s="18">
        <v>2006</v>
      </c>
      <c r="B41">
        <v>18</v>
      </c>
      <c r="C41" s="15">
        <v>23.38</v>
      </c>
      <c r="D41" s="1">
        <v>17.53</v>
      </c>
      <c r="E41" s="16">
        <f aca="true" t="shared" si="16" ref="E41:E48">D41/C41</f>
        <v>0.7497861420017109</v>
      </c>
      <c r="F41" s="5">
        <v>2.12</v>
      </c>
      <c r="G41" s="16">
        <f aca="true" t="shared" si="17" ref="G41:G48">F41/C41</f>
        <v>0.09067579127459367</v>
      </c>
      <c r="H41" s="5">
        <v>2.89</v>
      </c>
      <c r="I41" s="16">
        <f aca="true" t="shared" si="18" ref="I41:I48">H41/C41</f>
        <v>0.12360992301112063</v>
      </c>
      <c r="J41" s="1">
        <v>15.5</v>
      </c>
      <c r="K41" s="1">
        <v>9.02</v>
      </c>
    </row>
    <row r="42" spans="1:11" ht="12.75">
      <c r="A42" s="18">
        <v>2004</v>
      </c>
      <c r="B42">
        <v>48</v>
      </c>
      <c r="C42" s="15">
        <v>84.34</v>
      </c>
      <c r="D42" s="1">
        <v>43.29</v>
      </c>
      <c r="E42" s="16">
        <f t="shared" si="16"/>
        <v>0.5132795826416884</v>
      </c>
      <c r="F42" s="5">
        <v>3.9</v>
      </c>
      <c r="G42" s="16">
        <f t="shared" si="17"/>
        <v>0.046241403841593545</v>
      </c>
      <c r="H42" s="5">
        <f>22.42+11.25</f>
        <v>33.67</v>
      </c>
      <c r="I42" s="16">
        <f t="shared" si="18"/>
        <v>0.39921745316575763</v>
      </c>
      <c r="J42" s="1">
        <v>62.97</v>
      </c>
      <c r="K42" s="1">
        <v>24.88</v>
      </c>
    </row>
    <row r="43" spans="1:11" ht="12.75">
      <c r="A43" s="18">
        <v>2002</v>
      </c>
      <c r="B43">
        <v>15</v>
      </c>
      <c r="C43" s="15">
        <v>16.01</v>
      </c>
      <c r="D43" s="1">
        <v>12.86</v>
      </c>
      <c r="E43" s="16">
        <f t="shared" si="16"/>
        <v>0.8032479700187382</v>
      </c>
      <c r="F43" s="5">
        <v>1.53</v>
      </c>
      <c r="G43" s="16">
        <f t="shared" si="17"/>
        <v>0.09556527170518425</v>
      </c>
      <c r="H43" s="5">
        <f>0.03+0.5</f>
        <v>0.53</v>
      </c>
      <c r="I43" s="16">
        <f t="shared" si="18"/>
        <v>0.03310430980637102</v>
      </c>
      <c r="J43" s="1">
        <v>9.87</v>
      </c>
      <c r="K43" s="1">
        <v>6.15</v>
      </c>
    </row>
    <row r="44" spans="1:11" ht="12.75">
      <c r="A44" s="18">
        <v>2000</v>
      </c>
      <c r="B44">
        <v>23</v>
      </c>
      <c r="C44" s="15">
        <v>70.22</v>
      </c>
      <c r="D44" s="1">
        <v>26.64</v>
      </c>
      <c r="E44" s="16">
        <f t="shared" si="16"/>
        <v>0.3793790942751353</v>
      </c>
      <c r="F44" s="5">
        <v>3.02</v>
      </c>
      <c r="G44" s="16">
        <f t="shared" si="17"/>
        <v>0.04300769011677585</v>
      </c>
      <c r="H44" s="5">
        <v>36.85</v>
      </c>
      <c r="I44" s="16">
        <f t="shared" si="18"/>
        <v>0.5247792651666192</v>
      </c>
      <c r="J44" s="1">
        <v>55.03</v>
      </c>
      <c r="K44" s="1">
        <v>15.23</v>
      </c>
    </row>
    <row r="45" spans="1:11" ht="12.75">
      <c r="A45" s="18">
        <v>1998</v>
      </c>
      <c r="B45">
        <v>13</v>
      </c>
      <c r="C45" s="15">
        <v>17.6</v>
      </c>
      <c r="D45" s="1">
        <v>7.06</v>
      </c>
      <c r="E45" s="16">
        <f t="shared" si="16"/>
        <v>0.40113636363636357</v>
      </c>
      <c r="F45" s="5">
        <v>1.86</v>
      </c>
      <c r="G45" s="16">
        <f t="shared" si="17"/>
        <v>0.10568181818181818</v>
      </c>
      <c r="H45" s="5">
        <f>0.1+7.95</f>
        <v>8.05</v>
      </c>
      <c r="I45" s="16">
        <f t="shared" si="18"/>
        <v>0.45738636363636365</v>
      </c>
      <c r="J45" s="1">
        <v>14.47</v>
      </c>
      <c r="K45" s="1">
        <v>4.84</v>
      </c>
    </row>
    <row r="46" spans="1:11" ht="12.75">
      <c r="A46">
        <v>1996</v>
      </c>
      <c r="B46">
        <v>44</v>
      </c>
      <c r="C46" s="15">
        <v>26.09</v>
      </c>
      <c r="D46" s="1">
        <v>15.94</v>
      </c>
      <c r="E46" s="16">
        <f t="shared" si="16"/>
        <v>0.6109620544269835</v>
      </c>
      <c r="F46" s="5">
        <v>3.8</v>
      </c>
      <c r="G46" s="16">
        <f t="shared" si="17"/>
        <v>0.14564967420467612</v>
      </c>
      <c r="H46" s="5">
        <v>3.55</v>
      </c>
      <c r="I46" s="16">
        <f t="shared" si="18"/>
        <v>0.13606745879647375</v>
      </c>
      <c r="J46" s="1">
        <v>15.51</v>
      </c>
      <c r="K46" s="1">
        <v>10.87</v>
      </c>
    </row>
    <row r="47" spans="1:11" ht="12.75">
      <c r="A47">
        <v>1994</v>
      </c>
      <c r="B47">
        <v>36</v>
      </c>
      <c r="C47" s="15">
        <v>16.39</v>
      </c>
      <c r="D47" s="1">
        <v>12</v>
      </c>
      <c r="E47" s="16">
        <f t="shared" si="16"/>
        <v>0.7321537522879804</v>
      </c>
      <c r="F47" s="5">
        <v>1.92</v>
      </c>
      <c r="G47" s="16">
        <f t="shared" si="17"/>
        <v>0.11714460036607686</v>
      </c>
      <c r="H47" s="5">
        <f>0.07+1.38</f>
        <v>1.45</v>
      </c>
      <c r="I47" s="16">
        <f t="shared" si="18"/>
        <v>0.0884685784014643</v>
      </c>
      <c r="J47" s="1">
        <v>10.01</v>
      </c>
      <c r="K47" s="1">
        <v>7.02</v>
      </c>
    </row>
    <row r="48" spans="1:11" ht="12.75">
      <c r="A48">
        <v>1992</v>
      </c>
      <c r="B48">
        <v>26</v>
      </c>
      <c r="C48" s="15">
        <v>19.35</v>
      </c>
      <c r="D48" s="1">
        <v>13.49</v>
      </c>
      <c r="E48" s="16">
        <f t="shared" si="16"/>
        <v>0.697157622739018</v>
      </c>
      <c r="F48" s="5">
        <v>2.27</v>
      </c>
      <c r="G48" s="16">
        <f t="shared" si="17"/>
        <v>0.117312661498708</v>
      </c>
      <c r="H48" s="5">
        <f>0.31+2.31</f>
        <v>2.62</v>
      </c>
      <c r="I48" s="16">
        <f t="shared" si="18"/>
        <v>0.13540051679586562</v>
      </c>
      <c r="J48" s="1">
        <v>18.58</v>
      </c>
      <c r="K48" s="1">
        <v>2.77</v>
      </c>
    </row>
    <row r="49" spans="1:11" ht="12.75">
      <c r="A49" s="17" t="s">
        <v>14</v>
      </c>
      <c r="C49" s="15"/>
      <c r="D49" s="1"/>
      <c r="E49" s="16"/>
      <c r="F49" s="5"/>
      <c r="G49" s="16"/>
      <c r="H49" s="5"/>
      <c r="I49" s="16"/>
      <c r="J49" s="1"/>
      <c r="K49" s="1"/>
    </row>
    <row r="50" spans="1:11" ht="12.75">
      <c r="A50" s="18">
        <v>2006</v>
      </c>
      <c r="B50">
        <f aca="true" t="shared" si="19" ref="B50:D57">B59+B68+B77</f>
        <v>106</v>
      </c>
      <c r="C50" s="15">
        <f t="shared" si="19"/>
        <v>154.48</v>
      </c>
      <c r="D50" s="1">
        <f t="shared" si="19"/>
        <v>102.26</v>
      </c>
      <c r="E50" s="16">
        <f>D50/C50</f>
        <v>0.6619627136198861</v>
      </c>
      <c r="F50" s="5">
        <f aca="true" t="shared" si="20" ref="F50:F57">F59+F68+F77</f>
        <v>25.63</v>
      </c>
      <c r="G50" s="16">
        <f>F50/C50</f>
        <v>0.16591144484722942</v>
      </c>
      <c r="H50" s="5">
        <f aca="true" t="shared" si="21" ref="H50:H57">H59+H68+H77</f>
        <v>18.96</v>
      </c>
      <c r="I50" s="16">
        <f>H50/C50</f>
        <v>0.12273433454168826</v>
      </c>
      <c r="J50" s="1">
        <f aca="true" t="shared" si="22" ref="J50:K57">J59+J68+J77</f>
        <v>89.19</v>
      </c>
      <c r="K50" s="1">
        <f t="shared" si="22"/>
        <v>87.06</v>
      </c>
    </row>
    <row r="51" spans="1:11" ht="12.75">
      <c r="A51" s="18">
        <v>2004</v>
      </c>
      <c r="B51">
        <f t="shared" si="19"/>
        <v>139</v>
      </c>
      <c r="C51" s="15">
        <f t="shared" si="19"/>
        <v>161.07</v>
      </c>
      <c r="D51" s="1">
        <f t="shared" si="19"/>
        <v>104.41</v>
      </c>
      <c r="E51" s="16">
        <f>D51/C51</f>
        <v>0.6482274787359533</v>
      </c>
      <c r="F51" s="5">
        <f t="shared" si="20"/>
        <v>21.729999999999997</v>
      </c>
      <c r="G51" s="16">
        <f>F51/C51</f>
        <v>0.13491028745266032</v>
      </c>
      <c r="H51" s="5">
        <f t="shared" si="21"/>
        <v>24.62</v>
      </c>
      <c r="I51" s="16">
        <f>H51/C51</f>
        <v>0.15285279692059353</v>
      </c>
      <c r="J51" s="1">
        <f t="shared" si="22"/>
        <v>105.02</v>
      </c>
      <c r="K51" s="1">
        <f t="shared" si="22"/>
        <v>76.83</v>
      </c>
    </row>
    <row r="52" spans="1:11" ht="12.75">
      <c r="A52" s="18">
        <v>2002</v>
      </c>
      <c r="B52">
        <f t="shared" si="19"/>
        <v>73</v>
      </c>
      <c r="C52" s="15">
        <f t="shared" si="19"/>
        <v>82.25</v>
      </c>
      <c r="D52" s="1">
        <f t="shared" si="19"/>
        <v>55.71</v>
      </c>
      <c r="E52" s="16">
        <f aca="true" t="shared" si="23" ref="E52:E57">D52/C52</f>
        <v>0.6773252279635259</v>
      </c>
      <c r="F52" s="5">
        <f t="shared" si="20"/>
        <v>18.3</v>
      </c>
      <c r="G52" s="16">
        <f aca="true" t="shared" si="24" ref="G52:G57">F52/C52</f>
        <v>0.2224924012158055</v>
      </c>
      <c r="H52" s="5">
        <f t="shared" si="21"/>
        <v>2.93</v>
      </c>
      <c r="I52" s="16">
        <f aca="true" t="shared" si="25" ref="I52:I57">H52/C52</f>
        <v>0.03562310030395137</v>
      </c>
      <c r="J52" s="1">
        <f t="shared" si="22"/>
        <v>42.29</v>
      </c>
      <c r="K52" s="1">
        <f t="shared" si="22"/>
        <v>46.690000000000005</v>
      </c>
    </row>
    <row r="53" spans="1:11" ht="12.75">
      <c r="A53" s="18">
        <v>2000</v>
      </c>
      <c r="B53">
        <f t="shared" si="19"/>
        <v>89</v>
      </c>
      <c r="C53" s="15">
        <f t="shared" si="19"/>
        <v>124.17</v>
      </c>
      <c r="D53" s="1">
        <f t="shared" si="19"/>
        <v>91.77000000000001</v>
      </c>
      <c r="E53" s="16">
        <f t="shared" si="23"/>
        <v>0.7390674075863736</v>
      </c>
      <c r="F53" s="5">
        <f t="shared" si="20"/>
        <v>20.65</v>
      </c>
      <c r="G53" s="16">
        <f t="shared" si="24"/>
        <v>0.16630426028831438</v>
      </c>
      <c r="H53" s="5">
        <f t="shared" si="21"/>
        <v>4.59</v>
      </c>
      <c r="I53" s="16">
        <f t="shared" si="25"/>
        <v>0.03696545059193042</v>
      </c>
      <c r="J53" s="1">
        <f t="shared" si="22"/>
        <v>76.07</v>
      </c>
      <c r="K53" s="1">
        <f t="shared" si="22"/>
        <v>67.51</v>
      </c>
    </row>
    <row r="54" spans="1:11" ht="12.75">
      <c r="A54" s="18">
        <v>1998</v>
      </c>
      <c r="B54">
        <f t="shared" si="19"/>
        <v>94</v>
      </c>
      <c r="C54" s="15">
        <f t="shared" si="19"/>
        <v>100.17</v>
      </c>
      <c r="D54" s="1">
        <f t="shared" si="19"/>
        <v>53.96</v>
      </c>
      <c r="E54" s="16">
        <f t="shared" si="23"/>
        <v>0.5386842367974444</v>
      </c>
      <c r="F54" s="5">
        <f t="shared" si="20"/>
        <v>15.25</v>
      </c>
      <c r="G54" s="16">
        <f t="shared" si="24"/>
        <v>0.15224118997703903</v>
      </c>
      <c r="H54" s="5">
        <f t="shared" si="21"/>
        <v>25.77</v>
      </c>
      <c r="I54" s="16">
        <f t="shared" si="25"/>
        <v>0.25726265348906857</v>
      </c>
      <c r="J54" s="1">
        <f t="shared" si="22"/>
        <v>63.49</v>
      </c>
      <c r="K54" s="1">
        <f t="shared" si="22"/>
        <v>53.89</v>
      </c>
    </row>
    <row r="55" spans="1:11" ht="12.75">
      <c r="A55">
        <v>1996</v>
      </c>
      <c r="B55">
        <f t="shared" si="19"/>
        <v>117</v>
      </c>
      <c r="C55" s="15">
        <f t="shared" si="19"/>
        <v>88.89</v>
      </c>
      <c r="D55" s="1">
        <f t="shared" si="19"/>
        <v>50.86</v>
      </c>
      <c r="E55" s="16">
        <f t="shared" si="23"/>
        <v>0.5721678479019012</v>
      </c>
      <c r="F55" s="5">
        <f t="shared" si="20"/>
        <v>13.78</v>
      </c>
      <c r="G55" s="16">
        <f t="shared" si="24"/>
        <v>0.15502306221172235</v>
      </c>
      <c r="H55" s="5">
        <f t="shared" si="21"/>
        <v>19.72</v>
      </c>
      <c r="I55" s="16">
        <f t="shared" si="25"/>
        <v>0.2218472269096636</v>
      </c>
      <c r="J55" s="1">
        <f t="shared" si="22"/>
        <v>61.42</v>
      </c>
      <c r="K55" s="1">
        <f t="shared" si="22"/>
        <v>33.74</v>
      </c>
    </row>
    <row r="56" spans="1:11" ht="12.75">
      <c r="A56">
        <v>1994</v>
      </c>
      <c r="B56">
        <f t="shared" si="19"/>
        <v>118</v>
      </c>
      <c r="C56" s="15">
        <f t="shared" si="19"/>
        <v>85.7</v>
      </c>
      <c r="D56" s="1">
        <f t="shared" si="19"/>
        <v>56.379999999999995</v>
      </c>
      <c r="E56" s="16">
        <f t="shared" si="23"/>
        <v>0.6578763127187864</v>
      </c>
      <c r="F56" s="5">
        <f t="shared" si="20"/>
        <v>11.419999999999998</v>
      </c>
      <c r="G56" s="16">
        <f t="shared" si="24"/>
        <v>0.1332555425904317</v>
      </c>
      <c r="H56" s="5">
        <f t="shared" si="21"/>
        <v>15.45</v>
      </c>
      <c r="I56" s="16">
        <f t="shared" si="25"/>
        <v>0.18028004667444572</v>
      </c>
      <c r="J56" s="1">
        <f t="shared" si="22"/>
        <v>64.96</v>
      </c>
      <c r="K56" s="1">
        <f t="shared" si="22"/>
        <v>21.689999999999998</v>
      </c>
    </row>
    <row r="57" spans="1:11" ht="12.75">
      <c r="A57">
        <v>1992</v>
      </c>
      <c r="B57">
        <f t="shared" si="19"/>
        <v>121</v>
      </c>
      <c r="C57" s="15">
        <f t="shared" si="19"/>
        <v>71.58000000000001</v>
      </c>
      <c r="D57" s="1">
        <f t="shared" si="19"/>
        <v>46.46</v>
      </c>
      <c r="E57" s="16">
        <f t="shared" si="23"/>
        <v>0.6490639843531711</v>
      </c>
      <c r="F57" s="5">
        <f t="shared" si="20"/>
        <v>12.13</v>
      </c>
      <c r="G57" s="16">
        <f t="shared" si="24"/>
        <v>0.16946074322436433</v>
      </c>
      <c r="H57" s="5">
        <f t="shared" si="21"/>
        <v>9.4</v>
      </c>
      <c r="I57" s="16">
        <f t="shared" si="25"/>
        <v>0.13132159821179099</v>
      </c>
      <c r="J57" s="1">
        <f t="shared" si="22"/>
        <v>55.06</v>
      </c>
      <c r="K57" s="1">
        <f t="shared" si="22"/>
        <v>28.97</v>
      </c>
    </row>
    <row r="58" spans="1:11" ht="12.75">
      <c r="A58" t="s">
        <v>11</v>
      </c>
      <c r="C58" s="15"/>
      <c r="D58" s="1"/>
      <c r="E58" s="16"/>
      <c r="F58" s="5"/>
      <c r="G58" s="16"/>
      <c r="H58" s="5"/>
      <c r="I58" s="16"/>
      <c r="J58" s="1"/>
      <c r="K58" s="1"/>
    </row>
    <row r="59" spans="1:11" ht="12.75">
      <c r="A59" s="18">
        <v>2006</v>
      </c>
      <c r="B59">
        <v>14</v>
      </c>
      <c r="C59" s="15">
        <v>83.88</v>
      </c>
      <c r="D59" s="1">
        <v>56.84</v>
      </c>
      <c r="E59" s="16">
        <f aca="true" t="shared" si="26" ref="E59:E66">D59/C59</f>
        <v>0.6776347162613258</v>
      </c>
      <c r="F59" s="5">
        <v>21.35</v>
      </c>
      <c r="G59" s="16">
        <f aca="true" t="shared" si="27" ref="G59:G66">F59/C59</f>
        <v>0.2545302813543157</v>
      </c>
      <c r="H59" s="5">
        <v>0.34</v>
      </c>
      <c r="I59" s="16">
        <f aca="true" t="shared" si="28" ref="I59:I66">H59/C59</f>
        <v>0.004053409632808775</v>
      </c>
      <c r="J59" s="1">
        <v>38.84</v>
      </c>
      <c r="K59" s="1">
        <v>64.8</v>
      </c>
    </row>
    <row r="60" spans="1:11" ht="12.75">
      <c r="A60" s="18">
        <v>2004</v>
      </c>
      <c r="B60">
        <v>12</v>
      </c>
      <c r="C60" s="15">
        <v>51.48</v>
      </c>
      <c r="D60" s="1">
        <v>34.51</v>
      </c>
      <c r="E60" s="16">
        <f t="shared" si="26"/>
        <v>0.6703574203574204</v>
      </c>
      <c r="F60" s="5">
        <v>14.33</v>
      </c>
      <c r="G60" s="16">
        <f t="shared" si="27"/>
        <v>0.2783605283605284</v>
      </c>
      <c r="H60" s="5">
        <v>0</v>
      </c>
      <c r="I60" s="16">
        <f t="shared" si="28"/>
        <v>0</v>
      </c>
      <c r="J60" s="1">
        <v>28.34</v>
      </c>
      <c r="K60" s="1">
        <v>43.66</v>
      </c>
    </row>
    <row r="61" spans="1:11" ht="12.75">
      <c r="A61" s="18">
        <v>2002</v>
      </c>
      <c r="B61">
        <v>16</v>
      </c>
      <c r="C61" s="15">
        <v>41.07</v>
      </c>
      <c r="D61" s="1">
        <v>25.14</v>
      </c>
      <c r="E61" s="16">
        <f t="shared" si="26"/>
        <v>0.6121256391526662</v>
      </c>
      <c r="F61" s="5">
        <v>12.77</v>
      </c>
      <c r="G61" s="16">
        <f t="shared" si="27"/>
        <v>0.3109325541757974</v>
      </c>
      <c r="H61" s="5">
        <v>0</v>
      </c>
      <c r="I61" s="16">
        <f t="shared" si="28"/>
        <v>0</v>
      </c>
      <c r="J61" s="1">
        <v>18.13</v>
      </c>
      <c r="K61" s="1">
        <v>29.42</v>
      </c>
    </row>
    <row r="62" spans="1:11" ht="12.75">
      <c r="A62" s="18">
        <v>2000</v>
      </c>
      <c r="B62">
        <v>17</v>
      </c>
      <c r="C62" s="15">
        <v>57.97</v>
      </c>
      <c r="D62" s="1">
        <v>38.34</v>
      </c>
      <c r="E62" s="16">
        <f t="shared" si="26"/>
        <v>0.6613765740900467</v>
      </c>
      <c r="F62" s="5">
        <v>14.93</v>
      </c>
      <c r="G62" s="16">
        <f t="shared" si="27"/>
        <v>0.2575470070726238</v>
      </c>
      <c r="H62" s="5">
        <v>0</v>
      </c>
      <c r="I62" s="16">
        <f t="shared" si="28"/>
        <v>0</v>
      </c>
      <c r="J62" s="1">
        <v>28.39</v>
      </c>
      <c r="K62" s="1">
        <v>45.79</v>
      </c>
    </row>
    <row r="63" spans="1:11" ht="12.75">
      <c r="A63" s="18">
        <v>1998</v>
      </c>
      <c r="B63">
        <v>15</v>
      </c>
      <c r="C63" s="15">
        <v>45.7</v>
      </c>
      <c r="D63" s="1">
        <v>30.42</v>
      </c>
      <c r="E63" s="16">
        <f t="shared" si="26"/>
        <v>0.6656455142231947</v>
      </c>
      <c r="F63" s="5">
        <v>11.65</v>
      </c>
      <c r="G63" s="16">
        <f t="shared" si="27"/>
        <v>0.2549234135667396</v>
      </c>
      <c r="H63" s="5">
        <v>0.4</v>
      </c>
      <c r="I63" s="16">
        <f t="shared" si="28"/>
        <v>0.0087527352297593</v>
      </c>
      <c r="J63" s="1">
        <v>19.84</v>
      </c>
      <c r="K63" s="1">
        <v>41.1</v>
      </c>
    </row>
    <row r="64" spans="1:11" ht="12.75">
      <c r="A64">
        <v>1996</v>
      </c>
      <c r="B64">
        <v>13</v>
      </c>
      <c r="C64" s="15">
        <v>30.85</v>
      </c>
      <c r="D64" s="1">
        <v>19.37</v>
      </c>
      <c r="E64" s="16">
        <f t="shared" si="26"/>
        <v>0.6278768233387358</v>
      </c>
      <c r="F64" s="5">
        <v>9.18</v>
      </c>
      <c r="G64" s="16">
        <f t="shared" si="27"/>
        <v>0.2975688816855753</v>
      </c>
      <c r="H64" s="5">
        <v>0.2</v>
      </c>
      <c r="I64" s="16">
        <f t="shared" si="28"/>
        <v>0.006482982171799027</v>
      </c>
      <c r="J64" s="1">
        <v>17.62</v>
      </c>
      <c r="K64" s="1">
        <v>19.31</v>
      </c>
    </row>
    <row r="65" spans="1:11" ht="12.75">
      <c r="A65">
        <v>1994</v>
      </c>
      <c r="B65">
        <v>10</v>
      </c>
      <c r="C65" s="15">
        <v>21.75</v>
      </c>
      <c r="D65" s="1">
        <v>13.88</v>
      </c>
      <c r="E65" s="16">
        <f t="shared" si="26"/>
        <v>0.6381609195402299</v>
      </c>
      <c r="F65" s="5">
        <v>6.35</v>
      </c>
      <c r="G65" s="16">
        <f t="shared" si="27"/>
        <v>0.29195402298850576</v>
      </c>
      <c r="H65" s="5">
        <v>0</v>
      </c>
      <c r="I65" s="16">
        <f t="shared" si="28"/>
        <v>0</v>
      </c>
      <c r="J65" s="1">
        <v>11.76</v>
      </c>
      <c r="K65" s="1">
        <v>14.39</v>
      </c>
    </row>
    <row r="66" spans="1:11" ht="12.75">
      <c r="A66">
        <v>1992</v>
      </c>
      <c r="B66">
        <v>12</v>
      </c>
      <c r="C66" s="15">
        <v>35.99</v>
      </c>
      <c r="D66" s="1">
        <v>24.55</v>
      </c>
      <c r="E66" s="16">
        <f t="shared" si="26"/>
        <v>0.6821339260905807</v>
      </c>
      <c r="F66" s="5">
        <v>9.3</v>
      </c>
      <c r="G66" s="16">
        <f t="shared" si="27"/>
        <v>0.2584051125312587</v>
      </c>
      <c r="H66" s="5">
        <v>0</v>
      </c>
      <c r="I66" s="16">
        <f t="shared" si="28"/>
        <v>0</v>
      </c>
      <c r="J66" s="1">
        <v>23.15</v>
      </c>
      <c r="K66" s="1">
        <v>22.96</v>
      </c>
    </row>
    <row r="67" spans="1:11" ht="12.75">
      <c r="A67" t="s">
        <v>12</v>
      </c>
      <c r="C67" s="15"/>
      <c r="D67" s="1"/>
      <c r="E67" s="16"/>
      <c r="F67" s="5"/>
      <c r="G67" s="16"/>
      <c r="H67" s="5"/>
      <c r="I67" s="16"/>
      <c r="J67" s="1"/>
      <c r="K67" s="1"/>
    </row>
    <row r="68" spans="1:11" ht="12.75">
      <c r="A68" s="18">
        <v>2006</v>
      </c>
      <c r="B68">
        <v>77</v>
      </c>
      <c r="C68" s="15">
        <v>43.65</v>
      </c>
      <c r="D68" s="1">
        <v>27.36</v>
      </c>
      <c r="E68" s="16">
        <f aca="true" t="shared" si="29" ref="E68:E75">D68/C68</f>
        <v>0.6268041237113402</v>
      </c>
      <c r="F68" s="5">
        <v>1.72</v>
      </c>
      <c r="G68" s="16">
        <f aca="true" t="shared" si="30" ref="G68:G75">F68/C68</f>
        <v>0.03940435280641466</v>
      </c>
      <c r="H68" s="5">
        <v>13.6</v>
      </c>
      <c r="I68" s="16">
        <f aca="true" t="shared" si="31" ref="I68:I75">H68/C68</f>
        <v>0.3115693012600229</v>
      </c>
      <c r="J68" s="1">
        <v>32.06</v>
      </c>
      <c r="K68" s="1">
        <v>11.61</v>
      </c>
    </row>
    <row r="69" spans="1:11" ht="12.75">
      <c r="A69" s="18">
        <v>2004</v>
      </c>
      <c r="B69">
        <v>76</v>
      </c>
      <c r="C69" s="15">
        <v>34.7</v>
      </c>
      <c r="D69" s="1">
        <v>26.01</v>
      </c>
      <c r="E69" s="16">
        <f t="shared" si="29"/>
        <v>0.7495677233429394</v>
      </c>
      <c r="F69" s="5">
        <v>2.07</v>
      </c>
      <c r="G69" s="16">
        <f t="shared" si="30"/>
        <v>0.05965417867435158</v>
      </c>
      <c r="H69" s="5">
        <v>5.57</v>
      </c>
      <c r="I69" s="16">
        <f t="shared" si="31"/>
        <v>0.1605187319884726</v>
      </c>
      <c r="J69" s="1">
        <v>23.43</v>
      </c>
      <c r="K69" s="1">
        <v>11.34</v>
      </c>
    </row>
    <row r="70" spans="1:11" ht="12.75">
      <c r="A70" s="18">
        <v>2002</v>
      </c>
      <c r="B70">
        <v>40</v>
      </c>
      <c r="C70" s="15">
        <v>18.65</v>
      </c>
      <c r="D70" s="1">
        <v>12.65</v>
      </c>
      <c r="E70" s="16">
        <f t="shared" si="29"/>
        <v>0.6782841823056301</v>
      </c>
      <c r="F70" s="5">
        <v>2.56</v>
      </c>
      <c r="G70" s="16">
        <f t="shared" si="30"/>
        <v>0.13726541554959787</v>
      </c>
      <c r="H70" s="5">
        <f>0.33+2.1</f>
        <v>2.43</v>
      </c>
      <c r="I70" s="16">
        <f t="shared" si="31"/>
        <v>0.13029490616621986</v>
      </c>
      <c r="J70" s="1">
        <v>11.97</v>
      </c>
      <c r="K70" s="1">
        <v>6.96</v>
      </c>
    </row>
    <row r="71" spans="1:11" ht="12.75">
      <c r="A71" s="18">
        <v>2000</v>
      </c>
      <c r="B71">
        <v>47</v>
      </c>
      <c r="C71" s="15">
        <v>13.95</v>
      </c>
      <c r="D71" s="1">
        <v>9.86</v>
      </c>
      <c r="E71" s="16">
        <f t="shared" si="29"/>
        <v>0.7068100358422938</v>
      </c>
      <c r="F71" s="5">
        <v>0.93</v>
      </c>
      <c r="G71" s="16">
        <f t="shared" si="30"/>
        <v>0.06666666666666668</v>
      </c>
      <c r="H71" s="5">
        <v>1.72</v>
      </c>
      <c r="I71" s="16">
        <f t="shared" si="31"/>
        <v>0.12329749103942653</v>
      </c>
      <c r="J71" s="1">
        <v>8.88</v>
      </c>
      <c r="K71" s="1">
        <v>5.17</v>
      </c>
    </row>
    <row r="72" spans="1:11" ht="12.75">
      <c r="A72" s="18">
        <v>1998</v>
      </c>
      <c r="B72">
        <v>66</v>
      </c>
      <c r="C72" s="15">
        <v>45.55</v>
      </c>
      <c r="D72" s="1">
        <v>17.43</v>
      </c>
      <c r="E72" s="16">
        <f t="shared" si="29"/>
        <v>0.3826564215148189</v>
      </c>
      <c r="F72" s="5">
        <v>1.68</v>
      </c>
      <c r="G72" s="16">
        <f t="shared" si="30"/>
        <v>0.03688254665203074</v>
      </c>
      <c r="H72" s="5">
        <f>0.71+24.44</f>
        <v>25.150000000000002</v>
      </c>
      <c r="I72" s="16">
        <f t="shared" si="31"/>
        <v>0.5521405049396269</v>
      </c>
      <c r="J72" s="1">
        <v>39.53</v>
      </c>
      <c r="K72" s="1">
        <v>6.48</v>
      </c>
    </row>
    <row r="73" spans="1:11" ht="12.75">
      <c r="A73">
        <v>1996</v>
      </c>
      <c r="B73">
        <v>40</v>
      </c>
      <c r="C73" s="15">
        <v>20.35</v>
      </c>
      <c r="D73" s="1">
        <v>13.01</v>
      </c>
      <c r="E73" s="16">
        <f t="shared" si="29"/>
        <v>0.6393120393120393</v>
      </c>
      <c r="F73" s="5">
        <v>1.08</v>
      </c>
      <c r="G73" s="16">
        <f t="shared" si="30"/>
        <v>0.05307125307125307</v>
      </c>
      <c r="H73" s="5">
        <v>5.28</v>
      </c>
      <c r="I73" s="16">
        <f t="shared" si="31"/>
        <v>0.2594594594594595</v>
      </c>
      <c r="J73" s="1">
        <v>13.78</v>
      </c>
      <c r="K73" s="1">
        <v>6.57</v>
      </c>
    </row>
    <row r="74" spans="1:11" ht="12.75">
      <c r="A74">
        <v>1994</v>
      </c>
      <c r="B74">
        <v>84</v>
      </c>
      <c r="C74" s="15">
        <v>47.12</v>
      </c>
      <c r="D74" s="1">
        <v>28.95</v>
      </c>
      <c r="E74" s="16">
        <f t="shared" si="29"/>
        <v>0.6143887945670629</v>
      </c>
      <c r="F74" s="5">
        <v>2.61</v>
      </c>
      <c r="G74" s="16">
        <f t="shared" si="30"/>
        <v>0.05539049235993209</v>
      </c>
      <c r="H74" s="5">
        <f>7.88+7.18</f>
        <v>15.059999999999999</v>
      </c>
      <c r="I74" s="16">
        <f t="shared" si="31"/>
        <v>0.3196095076400679</v>
      </c>
      <c r="J74" s="1">
        <v>41.6</v>
      </c>
      <c r="K74" s="1">
        <v>1.53</v>
      </c>
    </row>
    <row r="75" spans="1:11" ht="12.75">
      <c r="A75">
        <v>1992</v>
      </c>
      <c r="B75">
        <v>79</v>
      </c>
      <c r="C75" s="15">
        <v>16.74</v>
      </c>
      <c r="D75" s="1">
        <v>11.78</v>
      </c>
      <c r="E75" s="16">
        <f t="shared" si="29"/>
        <v>0.7037037037037037</v>
      </c>
      <c r="F75" s="5">
        <v>1.39</v>
      </c>
      <c r="G75" s="16">
        <f t="shared" si="30"/>
        <v>0.08303464755077658</v>
      </c>
      <c r="H75" s="5">
        <f>0.38+2.88</f>
        <v>3.26</v>
      </c>
      <c r="I75" s="16">
        <f t="shared" si="31"/>
        <v>0.1947431302270012</v>
      </c>
      <c r="J75" s="1">
        <v>15.27</v>
      </c>
      <c r="K75" s="1">
        <v>3.9</v>
      </c>
    </row>
    <row r="76" spans="1:11" ht="12.75">
      <c r="A76" t="s">
        <v>13</v>
      </c>
      <c r="C76" s="15"/>
      <c r="D76" s="1"/>
      <c r="E76" s="16"/>
      <c r="F76" s="5"/>
      <c r="G76" s="16"/>
      <c r="H76" s="5"/>
      <c r="I76" s="16"/>
      <c r="J76" s="1"/>
      <c r="K76" s="1"/>
    </row>
    <row r="77" spans="1:11" ht="12.75">
      <c r="A77" s="18">
        <v>2006</v>
      </c>
      <c r="B77">
        <v>15</v>
      </c>
      <c r="C77" s="15">
        <v>26.95</v>
      </c>
      <c r="D77" s="1">
        <v>18.06</v>
      </c>
      <c r="E77" s="16">
        <f aca="true" t="shared" si="32" ref="E77:E84">D77/C77</f>
        <v>0.6701298701298701</v>
      </c>
      <c r="F77" s="5">
        <v>2.56</v>
      </c>
      <c r="G77" s="16">
        <f aca="true" t="shared" si="33" ref="G77:G84">F77/C77</f>
        <v>0.09499072356215214</v>
      </c>
      <c r="H77" s="5">
        <v>5.02</v>
      </c>
      <c r="I77" s="16">
        <f aca="true" t="shared" si="34" ref="I77:I84">H77/C77</f>
        <v>0.18627087198515768</v>
      </c>
      <c r="J77" s="1">
        <v>18.29</v>
      </c>
      <c r="K77" s="1">
        <v>10.65</v>
      </c>
    </row>
    <row r="78" spans="1:11" ht="12.75">
      <c r="A78" s="18">
        <v>2004</v>
      </c>
      <c r="B78">
        <v>51</v>
      </c>
      <c r="C78" s="15">
        <v>74.89</v>
      </c>
      <c r="D78" s="1">
        <v>43.89</v>
      </c>
      <c r="E78" s="16">
        <f t="shared" si="32"/>
        <v>0.5860595540125517</v>
      </c>
      <c r="F78" s="5">
        <v>5.33</v>
      </c>
      <c r="G78" s="16">
        <f t="shared" si="33"/>
        <v>0.0711710508746161</v>
      </c>
      <c r="H78" s="5">
        <v>19.05</v>
      </c>
      <c r="I78" s="16">
        <f t="shared" si="34"/>
        <v>0.2543730805180932</v>
      </c>
      <c r="J78" s="1">
        <v>53.25</v>
      </c>
      <c r="K78" s="1">
        <v>21.83</v>
      </c>
    </row>
    <row r="79" spans="1:11" ht="12.75">
      <c r="A79" s="18">
        <v>2002</v>
      </c>
      <c r="B79">
        <v>17</v>
      </c>
      <c r="C79" s="15">
        <v>22.53</v>
      </c>
      <c r="D79" s="1">
        <v>17.92</v>
      </c>
      <c r="E79" s="16">
        <f t="shared" si="32"/>
        <v>0.7953839325343987</v>
      </c>
      <c r="F79" s="5">
        <v>2.97</v>
      </c>
      <c r="G79" s="16">
        <f t="shared" si="33"/>
        <v>0.1318242343541944</v>
      </c>
      <c r="H79" s="5">
        <f>0.05+0.45</f>
        <v>0.5</v>
      </c>
      <c r="I79" s="16">
        <f t="shared" si="34"/>
        <v>0.022192632046160673</v>
      </c>
      <c r="J79" s="1">
        <v>12.19</v>
      </c>
      <c r="K79" s="1">
        <v>10.31</v>
      </c>
    </row>
    <row r="80" spans="1:11" ht="12.75">
      <c r="A80" s="18">
        <v>2000</v>
      </c>
      <c r="B80">
        <v>25</v>
      </c>
      <c r="C80" s="15">
        <v>52.25</v>
      </c>
      <c r="D80" s="1">
        <v>43.57</v>
      </c>
      <c r="E80" s="16">
        <f t="shared" si="32"/>
        <v>0.8338755980861244</v>
      </c>
      <c r="F80" s="5">
        <v>4.79</v>
      </c>
      <c r="G80" s="16">
        <f t="shared" si="33"/>
        <v>0.09167464114832535</v>
      </c>
      <c r="H80" s="5">
        <v>2.87</v>
      </c>
      <c r="I80" s="16">
        <f t="shared" si="34"/>
        <v>0.05492822966507177</v>
      </c>
      <c r="J80" s="1">
        <v>38.8</v>
      </c>
      <c r="K80" s="1">
        <v>16.55</v>
      </c>
    </row>
    <row r="81" spans="1:11" ht="12.75">
      <c r="A81" s="18">
        <v>1998</v>
      </c>
      <c r="B81">
        <v>13</v>
      </c>
      <c r="C81" s="15">
        <v>8.92</v>
      </c>
      <c r="D81" s="1">
        <v>6.11</v>
      </c>
      <c r="E81" s="16">
        <f t="shared" si="32"/>
        <v>0.6849775784753364</v>
      </c>
      <c r="F81" s="5">
        <v>1.92</v>
      </c>
      <c r="G81" s="16">
        <f t="shared" si="33"/>
        <v>0.21524663677130043</v>
      </c>
      <c r="H81" s="5">
        <f>0.08+0.14</f>
        <v>0.22000000000000003</v>
      </c>
      <c r="I81" s="16">
        <f t="shared" si="34"/>
        <v>0.024663677130044845</v>
      </c>
      <c r="J81" s="1">
        <v>4.12</v>
      </c>
      <c r="K81" s="1">
        <v>6.31</v>
      </c>
    </row>
    <row r="82" spans="1:11" ht="12.75">
      <c r="A82">
        <v>1996</v>
      </c>
      <c r="B82">
        <v>64</v>
      </c>
      <c r="C82" s="15">
        <v>37.69</v>
      </c>
      <c r="D82" s="1">
        <v>18.48</v>
      </c>
      <c r="E82" s="16">
        <f t="shared" si="32"/>
        <v>0.4903157336163439</v>
      </c>
      <c r="F82" s="5">
        <v>3.52</v>
      </c>
      <c r="G82" s="16">
        <f t="shared" si="33"/>
        <v>0.09339347306977978</v>
      </c>
      <c r="H82" s="5">
        <v>14.24</v>
      </c>
      <c r="I82" s="16">
        <f t="shared" si="34"/>
        <v>0.3778190501459273</v>
      </c>
      <c r="J82" s="1">
        <v>30.02</v>
      </c>
      <c r="K82" s="1">
        <v>7.86</v>
      </c>
    </row>
    <row r="83" spans="1:11" ht="12.75">
      <c r="A83">
        <v>1994</v>
      </c>
      <c r="B83">
        <v>24</v>
      </c>
      <c r="C83" s="15">
        <v>16.83</v>
      </c>
      <c r="D83" s="1">
        <v>13.55</v>
      </c>
      <c r="E83" s="16">
        <f t="shared" si="32"/>
        <v>0.8051099227569817</v>
      </c>
      <c r="F83" s="5">
        <v>2.46</v>
      </c>
      <c r="G83" s="16">
        <f t="shared" si="33"/>
        <v>0.14616755793226383</v>
      </c>
      <c r="H83" s="5">
        <f>0.09+0.3</f>
        <v>0.39</v>
      </c>
      <c r="I83" s="16">
        <f t="shared" si="34"/>
        <v>0.023172905525846707</v>
      </c>
      <c r="J83" s="1">
        <v>11.6</v>
      </c>
      <c r="K83" s="1">
        <v>5.77</v>
      </c>
    </row>
    <row r="84" spans="1:11" ht="12.75">
      <c r="A84">
        <v>1992</v>
      </c>
      <c r="B84">
        <v>30</v>
      </c>
      <c r="C84" s="15">
        <v>18.85</v>
      </c>
      <c r="D84" s="1">
        <v>10.13</v>
      </c>
      <c r="E84" s="16">
        <f t="shared" si="32"/>
        <v>0.5374005305039787</v>
      </c>
      <c r="F84" s="5">
        <v>1.44</v>
      </c>
      <c r="G84" s="16">
        <f t="shared" si="33"/>
        <v>0.07639257294429708</v>
      </c>
      <c r="H84" s="5">
        <f>1.32+4.82</f>
        <v>6.140000000000001</v>
      </c>
      <c r="I84" s="16">
        <f t="shared" si="34"/>
        <v>0.3257294429708223</v>
      </c>
      <c r="J84" s="1">
        <v>16.64</v>
      </c>
      <c r="K84" s="1">
        <v>2.11</v>
      </c>
    </row>
    <row r="85" spans="1:11" ht="12.75">
      <c r="A85" t="s">
        <v>15</v>
      </c>
      <c r="C85" s="1"/>
      <c r="D85" s="1"/>
      <c r="E85" s="2"/>
      <c r="F85" s="5"/>
      <c r="G85" s="2"/>
      <c r="H85" s="5"/>
      <c r="I85" s="2"/>
      <c r="J85" s="1"/>
      <c r="K85" s="1"/>
    </row>
  </sheetData>
  <printOptions/>
  <pageMargins left="0.5" right="0.5" top="0.5" bottom="0.2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2006-08-02T20:25:24Z</cp:lastPrinted>
  <dcterms:created xsi:type="dcterms:W3CDTF">2004-08-11T19:50:48Z</dcterms:created>
  <dcterms:modified xsi:type="dcterms:W3CDTF">2006-08-02T20:41:07Z</dcterms:modified>
  <cp:category/>
  <cp:version/>
  <cp:contentType/>
  <cp:contentStatus/>
</cp:coreProperties>
</file>