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5076" windowWidth="14628" windowHeight="48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<sst xmlns="http://schemas.openxmlformats.org/spreadsheetml/2006/main" count="69" uniqueCount="34">
  <si>
    <t>Non</t>
  </si>
  <si>
    <t>Trade/Mem/</t>
  </si>
  <si>
    <t>Corp. w/o</t>
  </si>
  <si>
    <t>Corporate</t>
  </si>
  <si>
    <t>Labor</t>
  </si>
  <si>
    <t>Connected</t>
  </si>
  <si>
    <t>Health</t>
  </si>
  <si>
    <t>Cooperative</t>
  </si>
  <si>
    <t>Stock</t>
  </si>
  <si>
    <t>Total</t>
  </si>
  <si>
    <t>Senate (all)</t>
  </si>
  <si>
    <t xml:space="preserve">  Democrat</t>
  </si>
  <si>
    <t xml:space="preserve">     Incumbent</t>
  </si>
  <si>
    <t xml:space="preserve">     Challenger</t>
  </si>
  <si>
    <t xml:space="preserve">     Open Seat</t>
  </si>
  <si>
    <t xml:space="preserve">  Republican</t>
  </si>
  <si>
    <t xml:space="preserve">  Other</t>
  </si>
  <si>
    <t xml:space="preserve">      Challenger</t>
  </si>
  <si>
    <t xml:space="preserve">      Open Seat</t>
  </si>
  <si>
    <t>House (all)</t>
  </si>
  <si>
    <t>President</t>
  </si>
  <si>
    <t xml:space="preserve">   Democrat</t>
  </si>
  <si>
    <t xml:space="preserve">   Republican</t>
  </si>
  <si>
    <t xml:space="preserve">   Other</t>
  </si>
  <si>
    <t>Summary of Contributions to All Federal Races</t>
  </si>
  <si>
    <t>Incumbent</t>
  </si>
  <si>
    <t>Challenger</t>
  </si>
  <si>
    <t>Open Seat</t>
  </si>
  <si>
    <t>Democrat</t>
  </si>
  <si>
    <t>Republican</t>
  </si>
  <si>
    <t>Other</t>
  </si>
  <si>
    <t xml:space="preserve">    Incumbent</t>
  </si>
  <si>
    <t>PAC Contributions 2005-2006 Through December 31, 2006</t>
  </si>
  <si>
    <t>2006 candidates only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</si>
</sst>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5" fontId="0" fillId="0" borderId="0" xfId="0" applyNumberFormat="1" applyAlignment="1">
      <alignment/>
    </xf>
    <xf numFmtId="0" fontId="0" fillId="0" borderId="0" xfId="0" applyFont="1" applyAlignment="1">
      <alignment/>
    </xf>
    <xf numFmtId="5" fontId="1" fillId="0" borderId="0" xfId="0" applyNumberFormat="1" applyFont="1" applyAlignment="1">
      <alignment/>
    </xf>
    <xf numFmtId="5" fontId="1" fillId="0" borderId="0" xfId="0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Alignment="1">
      <alignment horizontal="center"/>
    </xf>
    <xf numFmtId="5" fontId="0" fillId="0" borderId="2" xfId="0" applyNumberFormat="1" applyBorder="1" applyAlignment="1">
      <alignment horizontal="center"/>
    </xf>
    <xf numFmtId="5" fontId="0" fillId="0" borderId="2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5" fontId="0" fillId="0" borderId="1" xfId="0" applyNumberFormat="1" applyBorder="1" applyAlignment="1">
      <alignment/>
    </xf>
    <xf numFmtId="5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5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5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5" fontId="0" fillId="0" borderId="5" xfId="0" applyNumberFormat="1" applyBorder="1" applyAlignment="1">
      <alignment/>
    </xf>
    <xf numFmtId="5" fontId="0" fillId="0" borderId="6" xfId="0" applyNumberFormat="1" applyBorder="1" applyAlignment="1">
      <alignment/>
    </xf>
    <xf numFmtId="5" fontId="0" fillId="0" borderId="7" xfId="0" applyNumberFormat="1" applyBorder="1" applyAlignment="1">
      <alignment/>
    </xf>
    <xf numFmtId="5" fontId="0" fillId="0" borderId="8" xfId="0" applyNumberForma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workbookViewId="0" topLeftCell="A1">
      <selection activeCell="A72" sqref="A72:IV76"/>
    </sheetView>
  </sheetViews>
  <sheetFormatPr defaultColWidth="9.140625" defaultRowHeight="12.75"/>
  <cols>
    <col min="2" max="2" width="11.28125" style="0" customWidth="1"/>
    <col min="3" max="3" width="13.57421875" style="0" bestFit="1" customWidth="1"/>
    <col min="4" max="4" width="12.421875" style="0" bestFit="1" customWidth="1"/>
    <col min="5" max="5" width="13.57421875" style="0" customWidth="1"/>
    <col min="6" max="6" width="13.7109375" style="0" customWidth="1"/>
    <col min="7" max="7" width="11.57421875" style="0" bestFit="1" customWidth="1"/>
    <col min="8" max="8" width="11.421875" style="0" bestFit="1" customWidth="1"/>
    <col min="9" max="9" width="13.57421875" style="0" bestFit="1" customWidth="1"/>
    <col min="11" max="11" width="13.28125" style="0" customWidth="1"/>
    <col min="12" max="12" width="13.7109375" style="0" customWidth="1"/>
  </cols>
  <sheetData>
    <row r="1" spans="1:9" ht="12.75">
      <c r="A1" s="3"/>
      <c r="B1" s="3"/>
      <c r="C1" s="4"/>
      <c r="D1" s="4"/>
      <c r="E1" s="1"/>
      <c r="F1" s="5" t="s">
        <v>32</v>
      </c>
      <c r="G1" s="4"/>
      <c r="H1" s="4"/>
      <c r="I1" s="4"/>
    </row>
    <row r="2" spans="1:9" ht="12.75">
      <c r="A2" s="3"/>
      <c r="B2" s="3"/>
      <c r="C2" s="4"/>
      <c r="D2" s="4"/>
      <c r="E2" s="4"/>
      <c r="F2" s="4"/>
      <c r="G2" s="4"/>
      <c r="H2" s="4"/>
      <c r="I2" s="4"/>
    </row>
    <row r="3" spans="1:9" ht="12.75">
      <c r="A3" s="3"/>
      <c r="B3" s="3"/>
      <c r="C3" s="5"/>
      <c r="D3" s="5"/>
      <c r="E3" s="5" t="s">
        <v>0</v>
      </c>
      <c r="F3" s="5" t="s">
        <v>1</v>
      </c>
      <c r="G3" s="5"/>
      <c r="H3" s="5" t="s">
        <v>2</v>
      </c>
      <c r="I3" s="4"/>
    </row>
    <row r="4" spans="1:9" ht="12.75">
      <c r="A4" s="3"/>
      <c r="B4" s="3"/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</row>
    <row r="5" spans="1:9" ht="12.75">
      <c r="A5" s="1"/>
      <c r="C5" s="7"/>
      <c r="D5" s="7"/>
      <c r="E5" s="7"/>
      <c r="F5" s="7"/>
      <c r="G5" s="7"/>
      <c r="H5" s="8"/>
      <c r="I5" s="2"/>
    </row>
    <row r="6" spans="1:9" ht="12.75">
      <c r="A6" s="1" t="s">
        <v>10</v>
      </c>
      <c r="C6" s="2">
        <f>C9+C22+C34</f>
        <v>37219874</v>
      </c>
      <c r="D6" s="2">
        <f aca="true" t="shared" si="0" ref="D6:H7">D9+D22+D34</f>
        <v>7475220</v>
      </c>
      <c r="E6" s="2">
        <f t="shared" si="0"/>
        <v>18889908</v>
      </c>
      <c r="F6" s="2">
        <f t="shared" si="0"/>
        <v>20559877</v>
      </c>
      <c r="G6" s="2">
        <f t="shared" si="0"/>
        <v>641841</v>
      </c>
      <c r="H6" s="9">
        <f t="shared" si="0"/>
        <v>1285773</v>
      </c>
      <c r="I6" s="2">
        <f>C6+D6+E6+F6+G6+H6</f>
        <v>86072493</v>
      </c>
    </row>
    <row r="7" spans="1:9" ht="12.75">
      <c r="A7" s="10" t="s">
        <v>33</v>
      </c>
      <c r="B7" s="11"/>
      <c r="C7" s="12">
        <f>C10+C23+C35</f>
        <v>-27314419</v>
      </c>
      <c r="D7" s="12">
        <f t="shared" si="0"/>
        <v>-6688995</v>
      </c>
      <c r="E7" s="12">
        <f t="shared" si="0"/>
        <v>-17045350</v>
      </c>
      <c r="F7" s="12">
        <f t="shared" si="0"/>
        <v>-16396612</v>
      </c>
      <c r="G7" s="12">
        <f t="shared" si="0"/>
        <v>-474150</v>
      </c>
      <c r="H7" s="13">
        <f t="shared" si="0"/>
        <v>-934612</v>
      </c>
      <c r="I7" s="12">
        <f aca="true" t="shared" si="1" ref="I7:I41">C7+D7+E7+F7+G7+H7</f>
        <v>-68854138</v>
      </c>
    </row>
    <row r="8" spans="1:8" ht="12.75">
      <c r="A8" s="1"/>
      <c r="C8" s="2"/>
      <c r="D8" s="2"/>
      <c r="E8" s="2"/>
      <c r="F8" s="2"/>
      <c r="G8" s="2"/>
      <c r="H8" s="9"/>
    </row>
    <row r="9" spans="1:9" ht="12.75">
      <c r="A9" s="10" t="s">
        <v>11</v>
      </c>
      <c r="B9" s="14"/>
      <c r="C9" s="2">
        <f>C12+C15+C18</f>
        <v>12705345</v>
      </c>
      <c r="D9" s="2">
        <f aca="true" t="shared" si="2" ref="D9:H10">D12+D15+D18</f>
        <v>6414018</v>
      </c>
      <c r="E9" s="2">
        <f t="shared" si="2"/>
        <v>7814023</v>
      </c>
      <c r="F9" s="2">
        <f t="shared" si="2"/>
        <v>7533301</v>
      </c>
      <c r="G9" s="2">
        <f t="shared" si="2"/>
        <v>325510</v>
      </c>
      <c r="H9" s="9">
        <f t="shared" si="2"/>
        <v>519840</v>
      </c>
      <c r="I9" s="2">
        <f t="shared" si="1"/>
        <v>35312037</v>
      </c>
    </row>
    <row r="10" spans="1:9" ht="12.75">
      <c r="A10" s="1"/>
      <c r="C10" s="2">
        <f>C13+C16+C19</f>
        <v>-9097184</v>
      </c>
      <c r="D10" s="2">
        <f t="shared" si="2"/>
        <v>-5831143</v>
      </c>
      <c r="E10" s="2">
        <f t="shared" si="2"/>
        <v>-7091071</v>
      </c>
      <c r="F10" s="2">
        <f t="shared" si="2"/>
        <v>-5957619</v>
      </c>
      <c r="G10" s="2">
        <f t="shared" si="2"/>
        <v>-268450</v>
      </c>
      <c r="H10" s="9">
        <f t="shared" si="2"/>
        <v>-385129</v>
      </c>
      <c r="I10" s="2">
        <f t="shared" si="1"/>
        <v>-28630596</v>
      </c>
    </row>
    <row r="11" spans="1:8" ht="12.75">
      <c r="A11" s="1"/>
      <c r="C11" s="2"/>
      <c r="D11" s="2"/>
      <c r="E11" s="2"/>
      <c r="F11" s="2"/>
      <c r="G11" s="2"/>
      <c r="H11" s="9"/>
    </row>
    <row r="12" spans="1:9" ht="12.75">
      <c r="A12" s="1" t="s">
        <v>12</v>
      </c>
      <c r="C12" s="2">
        <v>11288795</v>
      </c>
      <c r="D12" s="2">
        <v>3429805</v>
      </c>
      <c r="E12" s="2">
        <v>4108635</v>
      </c>
      <c r="F12" s="2">
        <v>5839693</v>
      </c>
      <c r="G12" s="2">
        <v>222210</v>
      </c>
      <c r="H12" s="9">
        <v>415290</v>
      </c>
      <c r="I12" s="2">
        <f t="shared" si="1"/>
        <v>25304428</v>
      </c>
    </row>
    <row r="13" spans="1:9" ht="12.75">
      <c r="A13" s="1"/>
      <c r="C13" s="2">
        <v>-7687177</v>
      </c>
      <c r="D13" s="2">
        <v>-2842955</v>
      </c>
      <c r="E13" s="2">
        <v>-3391624</v>
      </c>
      <c r="F13" s="2">
        <v>-4261511</v>
      </c>
      <c r="G13" s="2">
        <v>-167650</v>
      </c>
      <c r="H13" s="9">
        <v>-281829</v>
      </c>
      <c r="I13" s="2">
        <f t="shared" si="1"/>
        <v>-18632746</v>
      </c>
    </row>
    <row r="14" spans="1:8" ht="12.75">
      <c r="A14" s="1"/>
      <c r="C14" s="2"/>
      <c r="D14" s="2"/>
      <c r="E14" s="2"/>
      <c r="F14" s="2"/>
      <c r="G14" s="2"/>
      <c r="H14" s="9"/>
    </row>
    <row r="15" spans="1:9" ht="12.75">
      <c r="A15" s="1" t="s">
        <v>13</v>
      </c>
      <c r="C15" s="2">
        <v>631049</v>
      </c>
      <c r="D15" s="2">
        <v>2097865</v>
      </c>
      <c r="E15" s="2">
        <v>2600211</v>
      </c>
      <c r="F15" s="2">
        <v>972663</v>
      </c>
      <c r="G15" s="2">
        <v>69000</v>
      </c>
      <c r="H15" s="9">
        <v>39300</v>
      </c>
      <c r="I15" s="2">
        <f t="shared" si="1"/>
        <v>6410088</v>
      </c>
    </row>
    <row r="16" spans="1:9" ht="12.75">
      <c r="A16" s="1"/>
      <c r="C16" s="2">
        <v>-624506</v>
      </c>
      <c r="D16" s="2">
        <v>-2101840</v>
      </c>
      <c r="E16" s="2">
        <v>-2594270</v>
      </c>
      <c r="F16" s="2">
        <v>-975163</v>
      </c>
      <c r="G16" s="2">
        <v>-66500</v>
      </c>
      <c r="H16" s="9">
        <v>-38050</v>
      </c>
      <c r="I16" s="2">
        <f t="shared" si="1"/>
        <v>-6400329</v>
      </c>
    </row>
    <row r="17" spans="1:8" ht="12.75">
      <c r="A17" s="1"/>
      <c r="C17" s="2"/>
      <c r="D17" s="2"/>
      <c r="E17" s="2"/>
      <c r="F17" s="2"/>
      <c r="G17" s="2"/>
      <c r="H17" s="9"/>
    </row>
    <row r="18" spans="1:9" ht="12.75">
      <c r="A18" s="1" t="s">
        <v>14</v>
      </c>
      <c r="C18" s="2">
        <v>785501</v>
      </c>
      <c r="D18" s="2">
        <v>886348</v>
      </c>
      <c r="E18" s="2">
        <v>1105177</v>
      </c>
      <c r="F18" s="2">
        <v>720945</v>
      </c>
      <c r="G18" s="2">
        <v>34300</v>
      </c>
      <c r="H18" s="9">
        <v>65250</v>
      </c>
      <c r="I18" s="2">
        <f t="shared" si="1"/>
        <v>3597521</v>
      </c>
    </row>
    <row r="19" spans="1:9" ht="12.75">
      <c r="A19" s="1"/>
      <c r="C19" s="2">
        <v>-785501</v>
      </c>
      <c r="D19" s="2">
        <v>-886348</v>
      </c>
      <c r="E19" s="2">
        <v>-1105177</v>
      </c>
      <c r="F19" s="2">
        <v>-720945</v>
      </c>
      <c r="G19" s="2">
        <v>-34300</v>
      </c>
      <c r="H19" s="9">
        <v>-65250</v>
      </c>
      <c r="I19" s="2">
        <f t="shared" si="1"/>
        <v>-3597521</v>
      </c>
    </row>
    <row r="20" spans="1:8" ht="12.75">
      <c r="A20" s="1"/>
      <c r="C20" s="2"/>
      <c r="D20" s="2"/>
      <c r="E20" s="2"/>
      <c r="F20" s="2"/>
      <c r="G20" s="2"/>
      <c r="H20" s="9"/>
    </row>
    <row r="21" spans="1:8" ht="12.75">
      <c r="A21" s="1"/>
      <c r="C21" s="2"/>
      <c r="D21" s="2"/>
      <c r="E21" s="2"/>
      <c r="F21" s="2"/>
      <c r="G21" s="2"/>
      <c r="H21" s="9"/>
    </row>
    <row r="22" spans="1:9" ht="12.75">
      <c r="A22" s="10" t="s">
        <v>15</v>
      </c>
      <c r="B22" s="14"/>
      <c r="C22" s="2">
        <f>C25+C28+C31</f>
        <v>23353459</v>
      </c>
      <c r="D22" s="2">
        <f aca="true" t="shared" si="3" ref="D22:H23">D25+D28+D31</f>
        <v>687050</v>
      </c>
      <c r="E22" s="2">
        <f t="shared" si="3"/>
        <v>10547658</v>
      </c>
      <c r="F22" s="2">
        <f t="shared" si="3"/>
        <v>12393349</v>
      </c>
      <c r="G22" s="2">
        <f t="shared" si="3"/>
        <v>296331</v>
      </c>
      <c r="H22" s="9">
        <f t="shared" si="3"/>
        <v>710683</v>
      </c>
      <c r="I22" s="2">
        <f t="shared" si="1"/>
        <v>47988530</v>
      </c>
    </row>
    <row r="23" spans="1:9" ht="12.75">
      <c r="A23" s="1"/>
      <c r="C23" s="2">
        <f>C26+C29+C32</f>
        <v>-17055915</v>
      </c>
      <c r="D23" s="2">
        <f t="shared" si="3"/>
        <v>-488700</v>
      </c>
      <c r="E23" s="2">
        <f t="shared" si="3"/>
        <v>-9430252</v>
      </c>
      <c r="F23" s="2">
        <f t="shared" si="3"/>
        <v>-9805766</v>
      </c>
      <c r="G23" s="2">
        <f t="shared" si="3"/>
        <v>-185700</v>
      </c>
      <c r="H23" s="9">
        <f t="shared" si="3"/>
        <v>-494233</v>
      </c>
      <c r="I23" s="2">
        <f t="shared" si="1"/>
        <v>-37460566</v>
      </c>
    </row>
    <row r="24" spans="1:8" ht="12.75">
      <c r="A24" s="1"/>
      <c r="C24" s="2"/>
      <c r="D24" s="2"/>
      <c r="E24" s="2"/>
      <c r="F24" s="2"/>
      <c r="G24" s="2"/>
      <c r="H24" s="9"/>
    </row>
    <row r="25" spans="1:9" ht="12.75">
      <c r="A25" s="1" t="s">
        <v>12</v>
      </c>
      <c r="C25" s="2">
        <v>20475550</v>
      </c>
      <c r="D25" s="2">
        <v>634600</v>
      </c>
      <c r="E25" s="2">
        <v>7186782</v>
      </c>
      <c r="F25" s="2">
        <v>10369496</v>
      </c>
      <c r="G25" s="2">
        <v>270381</v>
      </c>
      <c r="H25" s="9">
        <v>622159</v>
      </c>
      <c r="I25" s="2">
        <f t="shared" si="1"/>
        <v>39558968</v>
      </c>
    </row>
    <row r="26" spans="1:9" ht="12.75">
      <c r="A26" s="1"/>
      <c r="C26" s="2">
        <v>-14201756</v>
      </c>
      <c r="D26" s="2">
        <v>-440750</v>
      </c>
      <c r="E26" s="2">
        <v>-6087376</v>
      </c>
      <c r="F26" s="2">
        <v>-7792360</v>
      </c>
      <c r="G26" s="2">
        <v>-159750</v>
      </c>
      <c r="H26" s="9">
        <v>-405709</v>
      </c>
      <c r="I26" s="2">
        <f t="shared" si="1"/>
        <v>-29087701</v>
      </c>
    </row>
    <row r="27" spans="1:8" ht="12.75">
      <c r="A27" s="1"/>
      <c r="C27" s="2"/>
      <c r="D27" s="2"/>
      <c r="E27" s="2"/>
      <c r="F27" s="2"/>
      <c r="G27" s="2"/>
      <c r="H27" s="9"/>
    </row>
    <row r="28" spans="1:9" ht="12.75">
      <c r="A28" s="1" t="s">
        <v>13</v>
      </c>
      <c r="C28" s="2">
        <v>1084926</v>
      </c>
      <c r="D28" s="2">
        <v>19450</v>
      </c>
      <c r="E28" s="2">
        <v>1745888</v>
      </c>
      <c r="F28" s="2">
        <v>788765</v>
      </c>
      <c r="G28" s="2">
        <v>2500</v>
      </c>
      <c r="H28" s="9">
        <v>57000</v>
      </c>
      <c r="I28" s="2">
        <f t="shared" si="1"/>
        <v>3698529</v>
      </c>
    </row>
    <row r="29" spans="1:9" ht="12.75">
      <c r="A29" s="1"/>
      <c r="C29" s="2">
        <v>-1061176</v>
      </c>
      <c r="D29" s="2">
        <v>-14950</v>
      </c>
      <c r="E29" s="2">
        <v>-1727888</v>
      </c>
      <c r="F29" s="2">
        <v>-778318</v>
      </c>
      <c r="G29" s="2">
        <v>-2500</v>
      </c>
      <c r="H29" s="9">
        <v>-57000</v>
      </c>
      <c r="I29" s="2">
        <f t="shared" si="1"/>
        <v>-3641832</v>
      </c>
    </row>
    <row r="30" spans="1:8" ht="12.75">
      <c r="A30" s="1"/>
      <c r="C30" s="2"/>
      <c r="D30" s="2"/>
      <c r="E30" s="2"/>
      <c r="F30" s="2"/>
      <c r="G30" s="2"/>
      <c r="H30" s="9"/>
    </row>
    <row r="31" spans="1:9" ht="12.75">
      <c r="A31" s="1" t="s">
        <v>14</v>
      </c>
      <c r="C31" s="2">
        <v>1792983</v>
      </c>
      <c r="D31" s="2">
        <v>33000</v>
      </c>
      <c r="E31" s="2">
        <v>1614988</v>
      </c>
      <c r="F31" s="2">
        <v>1235088</v>
      </c>
      <c r="G31" s="2">
        <v>23450</v>
      </c>
      <c r="H31" s="9">
        <v>31524</v>
      </c>
      <c r="I31" s="2">
        <f t="shared" si="1"/>
        <v>4731033</v>
      </c>
    </row>
    <row r="32" spans="1:9" ht="12.75">
      <c r="A32" s="1"/>
      <c r="C32" s="2">
        <v>-1792983</v>
      </c>
      <c r="D32" s="2">
        <v>-33000</v>
      </c>
      <c r="E32" s="2">
        <v>-1614988</v>
      </c>
      <c r="F32" s="2">
        <v>-1235088</v>
      </c>
      <c r="G32" s="2">
        <v>-23450</v>
      </c>
      <c r="H32" s="9">
        <v>-31524</v>
      </c>
      <c r="I32" s="2">
        <f t="shared" si="1"/>
        <v>-4731033</v>
      </c>
    </row>
    <row r="33" spans="1:8" ht="12.75">
      <c r="A33" s="1"/>
      <c r="G33" s="2"/>
      <c r="H33" s="9"/>
    </row>
    <row r="34" spans="1:9" ht="12.75">
      <c r="A34" s="10" t="s">
        <v>16</v>
      </c>
      <c r="B34" s="14"/>
      <c r="C34" s="2">
        <f aca="true" t="shared" si="4" ref="C34:H34">C38+C40+C36</f>
        <v>1161070</v>
      </c>
      <c r="D34" s="2">
        <f t="shared" si="4"/>
        <v>374152</v>
      </c>
      <c r="E34" s="2">
        <f t="shared" si="4"/>
        <v>528227</v>
      </c>
      <c r="F34" s="2">
        <f t="shared" si="4"/>
        <v>633227</v>
      </c>
      <c r="G34" s="2">
        <f t="shared" si="4"/>
        <v>20000</v>
      </c>
      <c r="H34" s="9">
        <f t="shared" si="4"/>
        <v>55250</v>
      </c>
      <c r="I34" s="2">
        <f t="shared" si="1"/>
        <v>2771926</v>
      </c>
    </row>
    <row r="35" spans="1:9" ht="12.75">
      <c r="A35" s="1"/>
      <c r="C35" s="2">
        <f aca="true" t="shared" si="5" ref="C35:H35">C39+C41+C37</f>
        <v>-1161320</v>
      </c>
      <c r="D35" s="2">
        <f t="shared" si="5"/>
        <v>-369152</v>
      </c>
      <c r="E35" s="2">
        <f t="shared" si="5"/>
        <v>-524027</v>
      </c>
      <c r="F35" s="2">
        <f t="shared" si="5"/>
        <v>-633227</v>
      </c>
      <c r="G35" s="2">
        <f t="shared" si="5"/>
        <v>-20000</v>
      </c>
      <c r="H35" s="9">
        <f t="shared" si="5"/>
        <v>-55250</v>
      </c>
      <c r="I35" s="2">
        <f t="shared" si="1"/>
        <v>-2762976</v>
      </c>
    </row>
    <row r="36" spans="1:9" ht="12.75">
      <c r="A36" s="1" t="s">
        <v>31</v>
      </c>
      <c r="C36" s="25">
        <v>1150688</v>
      </c>
      <c r="D36" s="2">
        <v>141000</v>
      </c>
      <c r="E36" s="2">
        <v>430808</v>
      </c>
      <c r="F36" s="2">
        <v>502742</v>
      </c>
      <c r="G36" s="2">
        <v>13500</v>
      </c>
      <c r="H36" s="9">
        <v>54250</v>
      </c>
      <c r="I36" s="2">
        <f t="shared" si="1"/>
        <v>2292988</v>
      </c>
    </row>
    <row r="37" spans="1:9" ht="12.75">
      <c r="A37" s="1"/>
      <c r="C37" s="2">
        <v>-1150688</v>
      </c>
      <c r="D37" s="2">
        <v>-136000</v>
      </c>
      <c r="E37" s="2">
        <v>-426608</v>
      </c>
      <c r="F37" s="2">
        <v>-502742</v>
      </c>
      <c r="G37" s="2">
        <v>-13500</v>
      </c>
      <c r="H37" s="9">
        <v>-54250</v>
      </c>
      <c r="I37" s="2">
        <f t="shared" si="1"/>
        <v>-2283788</v>
      </c>
    </row>
    <row r="38" spans="1:9" ht="12.75">
      <c r="A38" s="1" t="s">
        <v>17</v>
      </c>
      <c r="C38" s="2">
        <v>382</v>
      </c>
      <c r="D38" s="2">
        <v>0</v>
      </c>
      <c r="E38" s="2">
        <v>0</v>
      </c>
      <c r="F38" s="2">
        <v>0</v>
      </c>
      <c r="G38" s="2">
        <v>0</v>
      </c>
      <c r="H38" s="9">
        <v>0</v>
      </c>
      <c r="I38" s="2">
        <f t="shared" si="1"/>
        <v>382</v>
      </c>
    </row>
    <row r="39" spans="1:9" ht="12.75">
      <c r="A39" s="1"/>
      <c r="C39" s="2">
        <v>-632</v>
      </c>
      <c r="D39" s="2">
        <v>0</v>
      </c>
      <c r="E39" s="2">
        <v>0</v>
      </c>
      <c r="F39" s="2">
        <v>0</v>
      </c>
      <c r="G39" s="2">
        <v>0</v>
      </c>
      <c r="H39" s="9">
        <v>0</v>
      </c>
      <c r="I39" s="2">
        <f t="shared" si="1"/>
        <v>-632</v>
      </c>
    </row>
    <row r="40" spans="1:9" ht="12.75">
      <c r="A40" s="1" t="s">
        <v>18</v>
      </c>
      <c r="C40" s="2">
        <v>10000</v>
      </c>
      <c r="D40" s="2">
        <v>233152</v>
      </c>
      <c r="E40" s="2">
        <v>97419</v>
      </c>
      <c r="F40" s="2">
        <v>130485</v>
      </c>
      <c r="G40" s="2">
        <v>6500</v>
      </c>
      <c r="H40" s="9">
        <v>1000</v>
      </c>
      <c r="I40" s="2">
        <f t="shared" si="1"/>
        <v>478556</v>
      </c>
    </row>
    <row r="41" spans="1:9" ht="12.75">
      <c r="A41" s="1"/>
      <c r="C41" s="2">
        <v>-10000</v>
      </c>
      <c r="D41" s="2">
        <v>-233152</v>
      </c>
      <c r="E41" s="2">
        <v>-97419</v>
      </c>
      <c r="F41" s="2">
        <v>-130485</v>
      </c>
      <c r="G41" s="2">
        <v>-6500</v>
      </c>
      <c r="H41" s="9">
        <v>-1000</v>
      </c>
      <c r="I41" s="2">
        <f t="shared" si="1"/>
        <v>-478556</v>
      </c>
    </row>
    <row r="42" spans="1:8" ht="12.75">
      <c r="A42" s="1"/>
      <c r="C42" s="2"/>
      <c r="D42" s="2"/>
      <c r="E42" s="2"/>
      <c r="G42" s="2"/>
      <c r="H42" s="9"/>
    </row>
    <row r="43" spans="1:9" ht="12.75">
      <c r="A43" s="1" t="s">
        <v>19</v>
      </c>
      <c r="C43" s="2">
        <f>C46+C59+C80</f>
        <v>98676696</v>
      </c>
      <c r="D43" s="2">
        <f>D46+D59+D80</f>
        <v>48337849</v>
      </c>
      <c r="E43" s="2">
        <f>E46+E59+E80</f>
        <v>51306974</v>
      </c>
      <c r="F43" s="2">
        <f>F46+F59+F80</f>
        <v>81247030</v>
      </c>
      <c r="G43" s="2">
        <f>G46+G59+G80</f>
        <v>2813074</v>
      </c>
      <c r="H43" s="9">
        <f>H46+H59+H80</f>
        <v>3599842</v>
      </c>
      <c r="I43" s="2">
        <f aca="true" t="shared" si="6" ref="I43:I56">C43+D43+E43+F43+G43+H43</f>
        <v>285981465</v>
      </c>
    </row>
    <row r="44" spans="1:9" ht="12.75">
      <c r="A44" s="10" t="s">
        <v>33</v>
      </c>
      <c r="B44" s="11"/>
      <c r="C44" s="12">
        <f>C47+C60+C81</f>
        <v>-95852617</v>
      </c>
      <c r="D44" s="12">
        <f>D47+D60+D81</f>
        <v>-47586811</v>
      </c>
      <c r="E44" s="12">
        <f>E47+E60+E81</f>
        <v>-50176703</v>
      </c>
      <c r="F44" s="12">
        <f>F47+F60+F81</f>
        <v>-79320266</v>
      </c>
      <c r="G44" s="12">
        <f>G47+G60+G81</f>
        <v>-2754574</v>
      </c>
      <c r="H44" s="13">
        <f>H47+H60+H81</f>
        <v>-3479350</v>
      </c>
      <c r="I44" s="12">
        <f t="shared" si="6"/>
        <v>-279170321</v>
      </c>
    </row>
    <row r="45" spans="1:8" ht="12.75">
      <c r="A45" s="1"/>
      <c r="C45" s="2"/>
      <c r="D45" s="2"/>
      <c r="E45" s="2"/>
      <c r="F45" s="2"/>
      <c r="G45" s="2"/>
      <c r="H45" s="9"/>
    </row>
    <row r="46" spans="1:9" ht="12.75">
      <c r="A46" s="10" t="s">
        <v>11</v>
      </c>
      <c r="B46" s="14"/>
      <c r="C46" s="2">
        <f>C49+C52+C55</f>
        <v>31976156</v>
      </c>
      <c r="D46" s="2">
        <f aca="true" t="shared" si="7" ref="D46:H47">D49+D52+D55</f>
        <v>42509050</v>
      </c>
      <c r="E46" s="2">
        <f t="shared" si="7"/>
        <v>18280429</v>
      </c>
      <c r="F46" s="2">
        <f t="shared" si="7"/>
        <v>30554029</v>
      </c>
      <c r="G46" s="2">
        <f t="shared" si="7"/>
        <v>1400685</v>
      </c>
      <c r="H46" s="9">
        <f t="shared" si="7"/>
        <v>1390034</v>
      </c>
      <c r="I46" s="2">
        <f t="shared" si="6"/>
        <v>126110383</v>
      </c>
    </row>
    <row r="47" spans="1:9" ht="12.75">
      <c r="A47" s="1"/>
      <c r="C47" s="2">
        <f>C50+C53+C56</f>
        <v>-31668856</v>
      </c>
      <c r="D47" s="2">
        <f t="shared" si="7"/>
        <v>-42052651</v>
      </c>
      <c r="E47" s="2">
        <f t="shared" si="7"/>
        <v>-18171376</v>
      </c>
      <c r="F47" s="2">
        <f t="shared" si="7"/>
        <v>-30269263</v>
      </c>
      <c r="G47" s="2">
        <f t="shared" si="7"/>
        <v>-1371685</v>
      </c>
      <c r="H47" s="9">
        <f t="shared" si="7"/>
        <v>-1360834</v>
      </c>
      <c r="I47" s="2">
        <f t="shared" si="6"/>
        <v>-124894665</v>
      </c>
    </row>
    <row r="48" spans="1:8" ht="12.75">
      <c r="A48" s="1"/>
      <c r="C48" s="2"/>
      <c r="D48" s="2"/>
      <c r="E48" s="2"/>
      <c r="F48" s="2"/>
      <c r="G48" s="2"/>
      <c r="H48" s="9"/>
    </row>
    <row r="49" spans="1:9" ht="12.75">
      <c r="A49" s="1" t="s">
        <v>12</v>
      </c>
      <c r="C49" s="2">
        <v>30154623</v>
      </c>
      <c r="D49" s="2">
        <v>27286820</v>
      </c>
      <c r="E49" s="2">
        <v>7573285</v>
      </c>
      <c r="F49" s="2">
        <v>26180761</v>
      </c>
      <c r="G49" s="2">
        <v>1256135</v>
      </c>
      <c r="H49" s="9">
        <v>1230010</v>
      </c>
      <c r="I49" s="2">
        <f t="shared" si="6"/>
        <v>93681634</v>
      </c>
    </row>
    <row r="50" spans="1:9" ht="12.75">
      <c r="A50" s="1"/>
      <c r="C50" s="2">
        <v>-29875923</v>
      </c>
      <c r="D50" s="2">
        <v>-26835811</v>
      </c>
      <c r="E50" s="2">
        <v>-7467232</v>
      </c>
      <c r="F50" s="2">
        <v>-25911120</v>
      </c>
      <c r="G50" s="2">
        <v>-1228135</v>
      </c>
      <c r="H50" s="9">
        <v>-1202760</v>
      </c>
      <c r="I50" s="2">
        <f t="shared" si="6"/>
        <v>-92520981</v>
      </c>
    </row>
    <row r="51" spans="1:8" ht="12.75">
      <c r="A51" s="1"/>
      <c r="C51" s="2"/>
      <c r="D51" s="2"/>
      <c r="E51" s="2"/>
      <c r="F51" s="2"/>
      <c r="G51" s="2"/>
      <c r="H51" s="9"/>
    </row>
    <row r="52" spans="1:9" ht="12.75">
      <c r="A52" s="1" t="s">
        <v>13</v>
      </c>
      <c r="C52" s="2">
        <v>933024</v>
      </c>
      <c r="D52" s="2">
        <v>10274575</v>
      </c>
      <c r="E52" s="2">
        <v>7447270</v>
      </c>
      <c r="F52" s="2">
        <v>2339629</v>
      </c>
      <c r="G52" s="2">
        <v>88750</v>
      </c>
      <c r="H52" s="9">
        <v>73019</v>
      </c>
      <c r="I52" s="2">
        <f t="shared" si="6"/>
        <v>21156267</v>
      </c>
    </row>
    <row r="53" spans="1:9" ht="12.75">
      <c r="A53" s="1"/>
      <c r="C53" s="2">
        <v>-904424</v>
      </c>
      <c r="D53" s="2">
        <v>-10269185</v>
      </c>
      <c r="E53" s="2">
        <v>-7444270</v>
      </c>
      <c r="F53" s="2">
        <v>-2324504</v>
      </c>
      <c r="G53" s="2">
        <v>-87750</v>
      </c>
      <c r="H53" s="9">
        <v>-71069</v>
      </c>
      <c r="I53" s="2">
        <f t="shared" si="6"/>
        <v>-21101202</v>
      </c>
    </row>
    <row r="54" spans="1:8" ht="12.75">
      <c r="A54" s="1"/>
      <c r="C54" s="2"/>
      <c r="D54" s="2"/>
      <c r="E54" s="2"/>
      <c r="F54" s="2"/>
      <c r="G54" s="2"/>
      <c r="H54" s="9"/>
    </row>
    <row r="55" spans="1:9" ht="12.75">
      <c r="A55" s="1" t="s">
        <v>14</v>
      </c>
      <c r="C55" s="2">
        <v>888509</v>
      </c>
      <c r="D55" s="2">
        <v>4947655</v>
      </c>
      <c r="E55" s="2">
        <v>3259874</v>
      </c>
      <c r="F55" s="2">
        <v>2033639</v>
      </c>
      <c r="G55" s="2">
        <v>55800</v>
      </c>
      <c r="H55" s="9">
        <v>87005</v>
      </c>
      <c r="I55" s="2">
        <f t="shared" si="6"/>
        <v>11272482</v>
      </c>
    </row>
    <row r="56" spans="1:9" ht="12.75">
      <c r="A56" s="1"/>
      <c r="C56" s="2">
        <v>-888509</v>
      </c>
      <c r="D56" s="2">
        <v>-4947655</v>
      </c>
      <c r="E56" s="2">
        <v>-3259874</v>
      </c>
      <c r="F56" s="2">
        <v>-2033639</v>
      </c>
      <c r="G56" s="2">
        <v>-55800</v>
      </c>
      <c r="H56" s="9">
        <v>-87005</v>
      </c>
      <c r="I56" s="2">
        <f t="shared" si="6"/>
        <v>-11272482</v>
      </c>
    </row>
    <row r="57" spans="1:8" ht="12.75">
      <c r="A57" s="1"/>
      <c r="C57" s="2"/>
      <c r="D57" s="2"/>
      <c r="E57" s="2"/>
      <c r="F57" s="2"/>
      <c r="G57" s="2"/>
      <c r="H57" s="9"/>
    </row>
    <row r="58" spans="1:8" ht="12.75">
      <c r="A58" s="1"/>
      <c r="C58" s="2"/>
      <c r="D58" s="2"/>
      <c r="E58" s="2"/>
      <c r="F58" s="2"/>
      <c r="G58" s="2"/>
      <c r="H58" s="9"/>
    </row>
    <row r="59" spans="1:9" ht="12.75">
      <c r="A59" s="10" t="s">
        <v>15</v>
      </c>
      <c r="B59" s="14"/>
      <c r="C59" s="2">
        <f>C62+C65+C68</f>
        <v>66659540</v>
      </c>
      <c r="D59" s="2">
        <f aca="true" t="shared" si="8" ref="D59:H60">D62+D65+D68</f>
        <v>5744353</v>
      </c>
      <c r="E59" s="2">
        <f t="shared" si="8"/>
        <v>33010546</v>
      </c>
      <c r="F59" s="2">
        <f t="shared" si="8"/>
        <v>50651901</v>
      </c>
      <c r="G59" s="2">
        <f t="shared" si="8"/>
        <v>1407889</v>
      </c>
      <c r="H59" s="9">
        <f t="shared" si="8"/>
        <v>2205208</v>
      </c>
      <c r="I59" s="2">
        <f>C59+D59+E59+F59+G59+H59</f>
        <v>159679437</v>
      </c>
    </row>
    <row r="60" spans="1:9" ht="12.75">
      <c r="A60" s="1"/>
      <c r="C60" s="2">
        <f>C63+C66+C69</f>
        <v>-64164261</v>
      </c>
      <c r="D60" s="2">
        <f t="shared" si="8"/>
        <v>-5502160</v>
      </c>
      <c r="E60" s="2">
        <f t="shared" si="8"/>
        <v>-31991328</v>
      </c>
      <c r="F60" s="2">
        <f t="shared" si="8"/>
        <v>-49031003</v>
      </c>
      <c r="G60" s="2">
        <f t="shared" si="8"/>
        <v>-1382889</v>
      </c>
      <c r="H60" s="9">
        <f t="shared" si="8"/>
        <v>-2115916</v>
      </c>
      <c r="I60" s="2">
        <f>C60+D60+E60+F60+G60+H60</f>
        <v>-154187557</v>
      </c>
    </row>
    <row r="61" spans="1:8" ht="12.75">
      <c r="A61" s="1"/>
      <c r="C61" s="2"/>
      <c r="D61" s="2"/>
      <c r="E61" s="2"/>
      <c r="F61" s="2"/>
      <c r="G61" s="2"/>
      <c r="H61" s="9"/>
    </row>
    <row r="62" spans="1:9" ht="12.75">
      <c r="A62" s="1" t="s">
        <v>12</v>
      </c>
      <c r="C62" s="2">
        <f>62198169+360900</f>
        <v>62559069</v>
      </c>
      <c r="D62" s="2">
        <v>5560110</v>
      </c>
      <c r="E62" s="2">
        <v>25019338</v>
      </c>
      <c r="F62" s="2">
        <f>45567048+278962</f>
        <v>45846010</v>
      </c>
      <c r="G62" s="2">
        <f>1340389+5000</f>
        <v>1345389</v>
      </c>
      <c r="H62" s="9">
        <f>1923285+4700</f>
        <v>1927985</v>
      </c>
      <c r="I62" s="2">
        <f>C62+D62+E62+F62+G62+H62</f>
        <v>142257901</v>
      </c>
    </row>
    <row r="63" spans="1:9" ht="12.75">
      <c r="A63" s="1"/>
      <c r="C63" s="2">
        <v>-60099240</v>
      </c>
      <c r="D63" s="2">
        <v>-5324360</v>
      </c>
      <c r="E63" s="2">
        <v>-23997520</v>
      </c>
      <c r="F63" s="2">
        <v>-44241362</v>
      </c>
      <c r="G63" s="2">
        <v>-1319889</v>
      </c>
      <c r="H63" s="9">
        <v>-1839343</v>
      </c>
      <c r="I63" s="2">
        <f>C63+D63+E63+F63+G63+H63</f>
        <v>-136821714</v>
      </c>
    </row>
    <row r="64" spans="1:8" ht="12.75">
      <c r="A64" s="1"/>
      <c r="C64" s="2"/>
      <c r="D64" s="2"/>
      <c r="E64" s="2"/>
      <c r="F64" s="2"/>
      <c r="G64" s="2"/>
      <c r="H64" s="9"/>
    </row>
    <row r="65" spans="1:9" ht="12.75">
      <c r="A65" s="1" t="s">
        <v>13</v>
      </c>
      <c r="C65" s="2">
        <v>793128</v>
      </c>
      <c r="D65" s="2">
        <v>70243</v>
      </c>
      <c r="E65" s="2">
        <v>3094494</v>
      </c>
      <c r="F65" s="2">
        <v>1108365</v>
      </c>
      <c r="G65" s="2">
        <v>750</v>
      </c>
      <c r="H65" s="9">
        <v>79350</v>
      </c>
      <c r="I65" s="2">
        <f>C65+D65+E65+F65+G65+H65</f>
        <v>5146330</v>
      </c>
    </row>
    <row r="66" spans="1:9" ht="12.75">
      <c r="A66" s="1"/>
      <c r="C66" s="2">
        <v>-757678</v>
      </c>
      <c r="D66" s="2">
        <v>-63800</v>
      </c>
      <c r="E66" s="2">
        <v>-3097094</v>
      </c>
      <c r="F66" s="2">
        <v>-1092115</v>
      </c>
      <c r="G66" s="2">
        <v>-1250</v>
      </c>
      <c r="H66" s="9">
        <v>-78700</v>
      </c>
      <c r="I66" s="2">
        <f>C66+D66+E66+F66+G66+H66</f>
        <v>-5090637</v>
      </c>
    </row>
    <row r="67" spans="1:8" ht="12.75">
      <c r="A67" s="1"/>
      <c r="C67" s="2"/>
      <c r="D67" s="2"/>
      <c r="E67" s="2"/>
      <c r="F67" s="2"/>
      <c r="G67" s="2"/>
      <c r="H67" s="9"/>
    </row>
    <row r="68" spans="1:9" ht="12.75">
      <c r="A68" s="1" t="s">
        <v>14</v>
      </c>
      <c r="C68" s="2">
        <v>3307343</v>
      </c>
      <c r="D68" s="2">
        <v>114000</v>
      </c>
      <c r="E68" s="2">
        <v>4896714</v>
      </c>
      <c r="F68" s="2">
        <v>3697526</v>
      </c>
      <c r="G68" s="2">
        <v>61750</v>
      </c>
      <c r="H68" s="9">
        <v>197873</v>
      </c>
      <c r="I68" s="2">
        <f>C68+D68+E68+F68+G68+H68</f>
        <v>12275206</v>
      </c>
    </row>
    <row r="69" spans="1:9" ht="12.75">
      <c r="A69" s="1"/>
      <c r="C69" s="2">
        <v>-3307343</v>
      </c>
      <c r="D69" s="2">
        <v>-114000</v>
      </c>
      <c r="E69" s="2">
        <v>-4896714</v>
      </c>
      <c r="F69" s="2">
        <v>-3697526</v>
      </c>
      <c r="G69" s="2">
        <v>-61750</v>
      </c>
      <c r="H69" s="9">
        <v>-197873</v>
      </c>
      <c r="I69" s="2">
        <f>C69+D69+E69+F69+G69+H69</f>
        <v>-12275206</v>
      </c>
    </row>
    <row r="70" spans="1:8" ht="12.75">
      <c r="A70" s="1"/>
      <c r="C70" s="2"/>
      <c r="D70" s="2"/>
      <c r="E70" s="2"/>
      <c r="F70" s="2"/>
      <c r="G70" s="2"/>
      <c r="H70" s="15"/>
    </row>
    <row r="71" spans="1:8" ht="12.75">
      <c r="A71" s="1"/>
      <c r="C71" s="2"/>
      <c r="D71" s="2"/>
      <c r="E71" s="2"/>
      <c r="F71" s="2"/>
      <c r="G71" s="2"/>
      <c r="H71" s="15"/>
    </row>
    <row r="72" spans="1:8" ht="12.75">
      <c r="A72" s="1"/>
      <c r="C72" s="2"/>
      <c r="D72" s="2"/>
      <c r="E72" s="2"/>
      <c r="F72" s="2"/>
      <c r="G72" s="2"/>
      <c r="H72" s="15"/>
    </row>
    <row r="73" spans="1:8" ht="12.75">
      <c r="A73" s="1"/>
      <c r="C73" s="2"/>
      <c r="D73" s="2"/>
      <c r="E73" s="2"/>
      <c r="F73" s="2"/>
      <c r="G73" s="2"/>
      <c r="H73" s="15"/>
    </row>
    <row r="74" spans="1:8" ht="12.75">
      <c r="A74" s="1"/>
      <c r="C74" s="2"/>
      <c r="D74" s="2"/>
      <c r="E74" s="2"/>
      <c r="F74" s="2"/>
      <c r="G74" s="2"/>
      <c r="H74" s="15"/>
    </row>
    <row r="75" spans="1:8" ht="12.75">
      <c r="A75" s="1"/>
      <c r="C75" s="2"/>
      <c r="D75" s="2"/>
      <c r="E75" s="2"/>
      <c r="F75" s="2"/>
      <c r="G75" s="2"/>
      <c r="H75" s="15"/>
    </row>
    <row r="76" spans="1:8" ht="12.75">
      <c r="A76" s="1"/>
      <c r="C76" s="2"/>
      <c r="D76" s="2"/>
      <c r="E76" s="2"/>
      <c r="F76" s="2"/>
      <c r="G76" s="2"/>
      <c r="H76" s="15"/>
    </row>
    <row r="77" spans="1:9" ht="12.75">
      <c r="A77" s="1"/>
      <c r="C77" s="5"/>
      <c r="D77" s="5"/>
      <c r="E77" s="5" t="s">
        <v>0</v>
      </c>
      <c r="F77" s="5" t="s">
        <v>1</v>
      </c>
      <c r="G77" s="5"/>
      <c r="H77" s="5" t="s">
        <v>2</v>
      </c>
      <c r="I77" s="5"/>
    </row>
    <row r="78" spans="1:9" ht="12.75">
      <c r="A78" s="1"/>
      <c r="C78" s="6" t="s">
        <v>3</v>
      </c>
      <c r="D78" s="6" t="s">
        <v>4</v>
      </c>
      <c r="E78" s="6" t="s">
        <v>5</v>
      </c>
      <c r="F78" s="6" t="s">
        <v>6</v>
      </c>
      <c r="G78" s="6" t="s">
        <v>7</v>
      </c>
      <c r="H78" s="6" t="s">
        <v>8</v>
      </c>
      <c r="I78" s="6" t="s">
        <v>9</v>
      </c>
    </row>
    <row r="79" spans="1:8" ht="12.75">
      <c r="A79" s="1"/>
      <c r="C79" s="2"/>
      <c r="D79" s="2"/>
      <c r="E79" s="2"/>
      <c r="F79" s="2"/>
      <c r="G79" s="2"/>
      <c r="H79" s="9"/>
    </row>
    <row r="80" spans="1:9" ht="12.75">
      <c r="A80" s="10" t="s">
        <v>16</v>
      </c>
      <c r="B80" s="14"/>
      <c r="C80" s="2">
        <f aca="true" t="shared" si="9" ref="C80:H81">C83+C86+C89</f>
        <v>41000</v>
      </c>
      <c r="D80" s="2">
        <f t="shared" si="9"/>
        <v>84446</v>
      </c>
      <c r="E80" s="2">
        <f t="shared" si="9"/>
        <v>15999</v>
      </c>
      <c r="F80" s="2">
        <f t="shared" si="9"/>
        <v>41100</v>
      </c>
      <c r="G80" s="2">
        <f t="shared" si="9"/>
        <v>4500</v>
      </c>
      <c r="H80" s="9">
        <f t="shared" si="9"/>
        <v>4600</v>
      </c>
      <c r="I80" s="2">
        <f>C80+D80+E80+F80+G80+H80</f>
        <v>191645</v>
      </c>
    </row>
    <row r="81" spans="1:9" ht="12.75">
      <c r="A81" s="1"/>
      <c r="C81" s="2">
        <f>C84+C87+C90</f>
        <v>-19500</v>
      </c>
      <c r="D81" s="2">
        <f t="shared" si="9"/>
        <v>-32000</v>
      </c>
      <c r="E81" s="2">
        <f t="shared" si="9"/>
        <v>-13999</v>
      </c>
      <c r="F81" s="2">
        <f t="shared" si="9"/>
        <v>-20000</v>
      </c>
      <c r="G81" s="2">
        <f t="shared" si="9"/>
        <v>0</v>
      </c>
      <c r="H81" s="9">
        <f t="shared" si="9"/>
        <v>-2600</v>
      </c>
      <c r="I81" s="2">
        <f>C81+D81+E81+F81+G81+H81</f>
        <v>-88099</v>
      </c>
    </row>
    <row r="82" spans="1:8" ht="12.75">
      <c r="A82" s="1"/>
      <c r="C82" s="2"/>
      <c r="D82" s="2"/>
      <c r="E82" s="2"/>
      <c r="F82" s="2"/>
      <c r="G82" s="2"/>
      <c r="H82" s="9"/>
    </row>
    <row r="83" spans="1:9" ht="12.75">
      <c r="A83" s="1" t="s">
        <v>12</v>
      </c>
      <c r="C83" s="2">
        <v>15500</v>
      </c>
      <c r="D83" s="2">
        <v>52446</v>
      </c>
      <c r="E83" s="2">
        <v>1000</v>
      </c>
      <c r="F83" s="2">
        <v>19100</v>
      </c>
      <c r="G83" s="2">
        <v>4500</v>
      </c>
      <c r="H83" s="9">
        <v>0</v>
      </c>
      <c r="I83" s="2">
        <f aca="true" t="shared" si="10" ref="I83:I106">C83+D83+E83+F83+G83+H83</f>
        <v>92546</v>
      </c>
    </row>
    <row r="84" spans="1:9" ht="12.75">
      <c r="A84" s="1"/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9">
        <v>0</v>
      </c>
      <c r="I84" s="2">
        <f t="shared" si="10"/>
        <v>0</v>
      </c>
    </row>
    <row r="85" spans="1:8" ht="12.75">
      <c r="A85" s="1"/>
      <c r="C85" s="2"/>
      <c r="D85" s="2"/>
      <c r="E85" s="2"/>
      <c r="F85" s="2"/>
      <c r="G85" s="2"/>
      <c r="H85" s="9"/>
    </row>
    <row r="86" spans="1:9" ht="12.75">
      <c r="A86" s="1" t="s">
        <v>13</v>
      </c>
      <c r="C86" s="2">
        <v>7000</v>
      </c>
      <c r="D86" s="2">
        <v>30000</v>
      </c>
      <c r="E86" s="2">
        <v>5500</v>
      </c>
      <c r="F86" s="2">
        <v>13500</v>
      </c>
      <c r="G86" s="2">
        <v>0</v>
      </c>
      <c r="H86" s="9">
        <v>2000</v>
      </c>
      <c r="I86" s="2">
        <f t="shared" si="10"/>
        <v>58000</v>
      </c>
    </row>
    <row r="87" spans="1:9" ht="12.75">
      <c r="A87" s="1"/>
      <c r="C87" s="2">
        <v>-1000</v>
      </c>
      <c r="D87" s="2">
        <v>-30000</v>
      </c>
      <c r="E87" s="2">
        <v>-4500</v>
      </c>
      <c r="F87" s="2">
        <v>-11500</v>
      </c>
      <c r="G87" s="2">
        <v>0</v>
      </c>
      <c r="H87" s="9">
        <v>0</v>
      </c>
      <c r="I87" s="2">
        <f t="shared" si="10"/>
        <v>-47000</v>
      </c>
    </row>
    <row r="88" spans="1:8" ht="12.75">
      <c r="A88" s="1"/>
      <c r="C88" s="2"/>
      <c r="D88" s="2"/>
      <c r="E88" s="2"/>
      <c r="F88" s="2"/>
      <c r="G88" s="2"/>
      <c r="H88" s="9"/>
    </row>
    <row r="89" spans="1:9" ht="12.75">
      <c r="A89" s="1" t="s">
        <v>14</v>
      </c>
      <c r="C89" s="2">
        <v>18500</v>
      </c>
      <c r="D89" s="2">
        <v>2000</v>
      </c>
      <c r="E89" s="2">
        <v>9499</v>
      </c>
      <c r="F89" s="2">
        <v>8500</v>
      </c>
      <c r="G89" s="2">
        <v>0</v>
      </c>
      <c r="H89" s="9">
        <v>2600</v>
      </c>
      <c r="I89" s="2">
        <f t="shared" si="10"/>
        <v>41099</v>
      </c>
    </row>
    <row r="90" spans="1:9" ht="12.75">
      <c r="A90" s="1"/>
      <c r="C90" s="2">
        <v>-18500</v>
      </c>
      <c r="D90" s="2">
        <v>-2000</v>
      </c>
      <c r="E90" s="2">
        <v>-9499</v>
      </c>
      <c r="F90" s="2">
        <v>-8500</v>
      </c>
      <c r="G90" s="2">
        <v>0</v>
      </c>
      <c r="H90" s="9">
        <v>-2600</v>
      </c>
      <c r="I90" s="2">
        <f t="shared" si="10"/>
        <v>-41099</v>
      </c>
    </row>
    <row r="91" spans="1:8" ht="12.75">
      <c r="A91" s="1"/>
      <c r="C91" s="2"/>
      <c r="D91" s="2"/>
      <c r="E91" s="2"/>
      <c r="F91" s="2"/>
      <c r="G91" s="2"/>
      <c r="H91" s="9"/>
    </row>
    <row r="92" spans="1:9" ht="12.75">
      <c r="A92" s="1" t="s">
        <v>20</v>
      </c>
      <c r="C92" s="2">
        <f aca="true" t="shared" si="11" ref="C92:H93">C94+C105+C117</f>
        <v>29400</v>
      </c>
      <c r="D92" s="2">
        <f t="shared" si="11"/>
        <v>2000</v>
      </c>
      <c r="E92" s="2">
        <f t="shared" si="11"/>
        <v>20686</v>
      </c>
      <c r="F92" s="2">
        <f t="shared" si="11"/>
        <v>-3400</v>
      </c>
      <c r="G92" s="2">
        <f t="shared" si="11"/>
        <v>0</v>
      </c>
      <c r="H92" s="9">
        <f t="shared" si="11"/>
        <v>103</v>
      </c>
      <c r="I92" s="2">
        <f>C92+D92+E92+F92+G92+H92</f>
        <v>48789</v>
      </c>
    </row>
    <row r="93" spans="1:9" ht="12.75">
      <c r="A93" s="10"/>
      <c r="B93" s="11"/>
      <c r="C93" s="2">
        <f t="shared" si="11"/>
        <v>0</v>
      </c>
      <c r="D93" s="2">
        <f t="shared" si="11"/>
        <v>0</v>
      </c>
      <c r="E93" s="2">
        <f t="shared" si="11"/>
        <v>0</v>
      </c>
      <c r="F93" s="2">
        <f t="shared" si="11"/>
        <v>0</v>
      </c>
      <c r="G93" s="2">
        <f t="shared" si="11"/>
        <v>0</v>
      </c>
      <c r="H93" s="9">
        <f t="shared" si="11"/>
        <v>0</v>
      </c>
      <c r="I93" s="2">
        <f>C93+D93+E93+F93+G93+H93</f>
        <v>0</v>
      </c>
    </row>
    <row r="94" spans="1:9" ht="12.75">
      <c r="A94" s="10" t="s">
        <v>21</v>
      </c>
      <c r="C94" s="2">
        <f aca="true" t="shared" si="12" ref="C94:G95">C96+C102+C99</f>
        <v>7800</v>
      </c>
      <c r="D94" s="2">
        <f t="shared" si="12"/>
        <v>2000</v>
      </c>
      <c r="E94" s="2">
        <f t="shared" si="12"/>
        <v>17486</v>
      </c>
      <c r="F94" s="2">
        <f t="shared" si="12"/>
        <v>2100</v>
      </c>
      <c r="G94" s="2">
        <f t="shared" si="12"/>
        <v>0</v>
      </c>
      <c r="H94" s="9">
        <f>H96+H102+H99</f>
        <v>0</v>
      </c>
      <c r="I94" s="2">
        <f t="shared" si="10"/>
        <v>29386</v>
      </c>
    </row>
    <row r="95" spans="1:9" ht="12.75">
      <c r="A95" s="1"/>
      <c r="C95" s="2">
        <f>C97+C103+C100</f>
        <v>0</v>
      </c>
      <c r="D95" s="2">
        <f t="shared" si="12"/>
        <v>0</v>
      </c>
      <c r="E95" s="2">
        <f t="shared" si="12"/>
        <v>0</v>
      </c>
      <c r="F95" s="2">
        <f t="shared" si="12"/>
        <v>0</v>
      </c>
      <c r="G95" s="2">
        <f t="shared" si="12"/>
        <v>0</v>
      </c>
      <c r="H95" s="9">
        <f>H97+H103+H100</f>
        <v>0</v>
      </c>
      <c r="I95" s="2">
        <f t="shared" si="10"/>
        <v>0</v>
      </c>
    </row>
    <row r="96" spans="1:9" ht="12.75">
      <c r="A96" s="1" t="s">
        <v>12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9">
        <v>0</v>
      </c>
      <c r="I96" s="2">
        <f t="shared" si="10"/>
        <v>0</v>
      </c>
    </row>
    <row r="97" spans="1:9" ht="12.75">
      <c r="A97" s="1"/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9">
        <v>0</v>
      </c>
      <c r="I97" s="2">
        <f t="shared" si="10"/>
        <v>0</v>
      </c>
    </row>
    <row r="98" spans="1:9" ht="12.75">
      <c r="A98" s="1"/>
      <c r="C98" s="2"/>
      <c r="D98" s="2"/>
      <c r="E98" s="2"/>
      <c r="F98" s="2"/>
      <c r="G98" s="2"/>
      <c r="H98" s="9"/>
      <c r="I98" s="2"/>
    </row>
    <row r="99" spans="1:9" ht="12.75">
      <c r="A99" s="1" t="s">
        <v>13</v>
      </c>
      <c r="C99" s="2">
        <v>7800</v>
      </c>
      <c r="D99" s="2">
        <v>2000</v>
      </c>
      <c r="E99" s="2">
        <v>17486</v>
      </c>
      <c r="F99" s="2">
        <v>2100</v>
      </c>
      <c r="G99" s="2">
        <v>0</v>
      </c>
      <c r="H99" s="9">
        <v>0</v>
      </c>
      <c r="I99" s="2">
        <f t="shared" si="10"/>
        <v>29386</v>
      </c>
    </row>
    <row r="100" spans="1:9" ht="12.75">
      <c r="A100" s="1"/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9">
        <v>0</v>
      </c>
      <c r="I100" s="2">
        <f t="shared" si="10"/>
        <v>0</v>
      </c>
    </row>
    <row r="101" spans="1:9" ht="12.75">
      <c r="A101" s="1"/>
      <c r="C101" s="2"/>
      <c r="D101" s="2"/>
      <c r="E101" s="2"/>
      <c r="F101" s="2"/>
      <c r="G101" s="2"/>
      <c r="H101" s="9"/>
      <c r="I101" s="2"/>
    </row>
    <row r="102" spans="1:9" ht="12.75">
      <c r="A102" s="1" t="s">
        <v>14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9">
        <v>0</v>
      </c>
      <c r="I102" s="2">
        <f t="shared" si="10"/>
        <v>0</v>
      </c>
    </row>
    <row r="103" spans="1:9" ht="12.75">
      <c r="A103" s="1"/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9">
        <v>0</v>
      </c>
      <c r="I103" s="2">
        <v>0</v>
      </c>
    </row>
    <row r="104" spans="1:9" ht="12.75">
      <c r="A104" s="1"/>
      <c r="C104" s="2"/>
      <c r="D104" s="2"/>
      <c r="E104" s="2"/>
      <c r="F104" s="2"/>
      <c r="G104" s="2"/>
      <c r="H104" s="9"/>
      <c r="I104" s="2"/>
    </row>
    <row r="105" spans="1:9" ht="12.75">
      <c r="A105" s="10" t="s">
        <v>22</v>
      </c>
      <c r="C105" s="2">
        <f aca="true" t="shared" si="13" ref="C105:H105">C111+C114+C108</f>
        <v>21600</v>
      </c>
      <c r="D105" s="2">
        <f>D111+D114+D108</f>
        <v>0</v>
      </c>
      <c r="E105" s="2">
        <f t="shared" si="13"/>
        <v>3200</v>
      </c>
      <c r="F105" s="2">
        <f t="shared" si="13"/>
        <v>-5500</v>
      </c>
      <c r="G105" s="2">
        <f t="shared" si="13"/>
        <v>0</v>
      </c>
      <c r="H105" s="9">
        <f t="shared" si="13"/>
        <v>103</v>
      </c>
      <c r="I105" s="2">
        <f t="shared" si="10"/>
        <v>19403</v>
      </c>
    </row>
    <row r="106" spans="1:9" ht="12.75">
      <c r="A106" s="16"/>
      <c r="C106" s="2">
        <f>C112+C115+C109</f>
        <v>0</v>
      </c>
      <c r="D106" s="2">
        <f>D112+D115+D109</f>
        <v>0</v>
      </c>
      <c r="E106" s="2">
        <f>E112+E115+E109</f>
        <v>0</v>
      </c>
      <c r="F106" s="2">
        <f>F112+F115+F109</f>
        <v>0</v>
      </c>
      <c r="G106" s="2">
        <f>G112+G115+G109</f>
        <v>0</v>
      </c>
      <c r="H106" s="9">
        <f>H112+H115+H109</f>
        <v>0</v>
      </c>
      <c r="I106" s="2">
        <f t="shared" si="10"/>
        <v>0</v>
      </c>
    </row>
    <row r="107" spans="1:8" ht="12.75">
      <c r="A107" s="1"/>
      <c r="D107" s="2"/>
      <c r="E107" s="2"/>
      <c r="F107" s="2"/>
      <c r="G107" s="2"/>
      <c r="H107" s="9"/>
    </row>
    <row r="108" spans="1:9" ht="12.75">
      <c r="A108" s="1" t="s">
        <v>12</v>
      </c>
      <c r="C108" s="2">
        <v>-7300</v>
      </c>
      <c r="D108" s="2">
        <v>0</v>
      </c>
      <c r="E108" s="2">
        <v>-1000</v>
      </c>
      <c r="F108" s="2">
        <v>-6500</v>
      </c>
      <c r="G108" s="2">
        <v>0</v>
      </c>
      <c r="H108" s="9">
        <v>103</v>
      </c>
      <c r="I108" s="2">
        <f>C108+D108+E108+F108+G108+H108</f>
        <v>-14697</v>
      </c>
    </row>
    <row r="109" spans="1:9" ht="12.75">
      <c r="A109" s="1"/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9">
        <v>0</v>
      </c>
      <c r="I109" s="2">
        <f>C109+D109+E109+F109+G109+H109</f>
        <v>0</v>
      </c>
    </row>
    <row r="110" spans="1:9" ht="12.75">
      <c r="A110" s="1"/>
      <c r="C110" s="2"/>
      <c r="D110" s="2"/>
      <c r="E110" s="2"/>
      <c r="F110" s="2"/>
      <c r="G110" s="2"/>
      <c r="H110" s="9"/>
      <c r="I110" s="2"/>
    </row>
    <row r="111" spans="1:9" ht="12.75">
      <c r="A111" s="1" t="s">
        <v>13</v>
      </c>
      <c r="C111" s="2">
        <v>28900</v>
      </c>
      <c r="D111" s="2">
        <v>0</v>
      </c>
      <c r="E111" s="2">
        <v>4200</v>
      </c>
      <c r="F111" s="2">
        <v>1000</v>
      </c>
      <c r="G111" s="2">
        <v>0</v>
      </c>
      <c r="H111" s="9">
        <v>0</v>
      </c>
      <c r="I111" s="2">
        <f>C111+D111+E111+F111+G111+H111</f>
        <v>34100</v>
      </c>
    </row>
    <row r="112" spans="1:9" ht="12.75">
      <c r="A112" s="1"/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9">
        <v>0</v>
      </c>
      <c r="I112" s="2">
        <f>C112+D112+E112+F112+G112+H112</f>
        <v>0</v>
      </c>
    </row>
    <row r="113" spans="1:9" ht="12.75">
      <c r="A113" s="1"/>
      <c r="C113" s="2"/>
      <c r="D113" s="2"/>
      <c r="E113" s="2"/>
      <c r="F113" s="2"/>
      <c r="G113" s="2"/>
      <c r="H113" s="9"/>
      <c r="I113" s="2"/>
    </row>
    <row r="114" spans="1:9" ht="12.75">
      <c r="A114" s="1" t="s">
        <v>14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9">
        <v>0</v>
      </c>
      <c r="I114" s="2">
        <f>C114+D114+E114+F114+G114+H114</f>
        <v>0</v>
      </c>
    </row>
    <row r="115" spans="1:9" ht="12.75">
      <c r="A115" s="1"/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9">
        <v>0</v>
      </c>
      <c r="I115" s="2">
        <f>C115+D115+E115+F115+G115+H115</f>
        <v>0</v>
      </c>
    </row>
    <row r="116" spans="1:9" ht="12.75">
      <c r="A116" s="1"/>
      <c r="C116" s="2"/>
      <c r="D116" s="2"/>
      <c r="E116" s="2"/>
      <c r="F116" s="2"/>
      <c r="G116" s="2"/>
      <c r="H116" s="9"/>
      <c r="I116" s="17"/>
    </row>
    <row r="117" spans="1:9" ht="12.75">
      <c r="A117" s="10" t="s">
        <v>23</v>
      </c>
      <c r="C117" s="2">
        <f>C120+C122</f>
        <v>0</v>
      </c>
      <c r="D117" s="2">
        <f aca="true" t="shared" si="14" ref="D117:I118">D120+D122</f>
        <v>0</v>
      </c>
      <c r="E117" s="2">
        <f t="shared" si="14"/>
        <v>0</v>
      </c>
      <c r="F117" s="2">
        <f t="shared" si="14"/>
        <v>0</v>
      </c>
      <c r="G117" s="2">
        <f t="shared" si="14"/>
        <v>0</v>
      </c>
      <c r="H117" s="9">
        <f t="shared" si="14"/>
        <v>0</v>
      </c>
      <c r="I117" s="17">
        <f t="shared" si="14"/>
        <v>0</v>
      </c>
    </row>
    <row r="118" spans="1:9" ht="12.75">
      <c r="A118" s="1"/>
      <c r="C118" s="2">
        <f>C121+C123</f>
        <v>0</v>
      </c>
      <c r="D118" s="2">
        <f t="shared" si="14"/>
        <v>0</v>
      </c>
      <c r="E118" s="2">
        <f>E121+E123</f>
        <v>0</v>
      </c>
      <c r="F118" s="2">
        <f t="shared" si="14"/>
        <v>0</v>
      </c>
      <c r="G118" s="2">
        <f t="shared" si="14"/>
        <v>0</v>
      </c>
      <c r="H118" s="9">
        <f t="shared" si="14"/>
        <v>0</v>
      </c>
      <c r="I118" s="17">
        <f t="shared" si="14"/>
        <v>0</v>
      </c>
    </row>
    <row r="119" spans="1:9" ht="12.75">
      <c r="A119" s="1"/>
      <c r="C119" s="2"/>
      <c r="D119" s="2"/>
      <c r="E119" s="2"/>
      <c r="F119" s="2"/>
      <c r="G119" s="2"/>
      <c r="H119" s="9"/>
      <c r="I119" s="18"/>
    </row>
    <row r="120" spans="1:9" ht="12.75">
      <c r="A120" s="1" t="s">
        <v>17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9">
        <v>0</v>
      </c>
      <c r="I120" s="17">
        <f>C120+D120+E120+F120+G120+H120</f>
        <v>0</v>
      </c>
    </row>
    <row r="121" spans="1:9" ht="12.75">
      <c r="A121" s="1"/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9">
        <v>0</v>
      </c>
      <c r="I121" s="17">
        <f>C121+D121+E121+F121+G121+H121</f>
        <v>0</v>
      </c>
    </row>
    <row r="122" spans="1:9" ht="12.75">
      <c r="A122" s="1" t="s">
        <v>18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9">
        <v>0</v>
      </c>
      <c r="I122" s="2">
        <f>C122+D122+E122+F122+G122+H122</f>
        <v>0</v>
      </c>
    </row>
    <row r="123" spans="1:9" ht="12.75">
      <c r="A123" s="1"/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9">
        <v>0</v>
      </c>
      <c r="I123" s="2">
        <f>C123+D123+E123+F123+G123+H123</f>
        <v>0</v>
      </c>
    </row>
    <row r="124" spans="1:8" ht="12.75">
      <c r="A124" s="1"/>
      <c r="C124" s="2"/>
      <c r="D124" s="2"/>
      <c r="E124" s="2"/>
      <c r="F124" s="2"/>
      <c r="G124" s="2"/>
      <c r="H124" s="9"/>
    </row>
    <row r="125" spans="1:8" ht="12.75">
      <c r="A125" s="1"/>
      <c r="C125" s="2"/>
      <c r="D125" s="2"/>
      <c r="E125" s="2"/>
      <c r="F125" s="2"/>
      <c r="G125" s="2"/>
      <c r="H125" s="9"/>
    </row>
    <row r="126" spans="1:8" ht="12.75">
      <c r="A126" s="10" t="s">
        <v>24</v>
      </c>
      <c r="B126" s="11"/>
      <c r="C126" s="12"/>
      <c r="D126" s="12"/>
      <c r="E126" s="2"/>
      <c r="F126" s="2"/>
      <c r="G126" s="2"/>
      <c r="H126" s="9"/>
    </row>
    <row r="127" spans="1:8" ht="12.75">
      <c r="A127" s="1"/>
      <c r="C127" s="2"/>
      <c r="D127" s="2"/>
      <c r="E127" s="2"/>
      <c r="F127" s="2"/>
      <c r="G127" s="2"/>
      <c r="H127" s="9"/>
    </row>
    <row r="128" spans="1:9" ht="12.75">
      <c r="A128" s="19" t="s">
        <v>25</v>
      </c>
      <c r="B128" s="20"/>
      <c r="C128" s="21">
        <f aca="true" t="shared" si="15" ref="C128:H128">C12+C25+C49+C62+C83+C96+C108+C36</f>
        <v>125636925</v>
      </c>
      <c r="D128" s="21">
        <f t="shared" si="15"/>
        <v>37104781</v>
      </c>
      <c r="E128" s="21">
        <f t="shared" si="15"/>
        <v>44318848</v>
      </c>
      <c r="F128" s="21">
        <f t="shared" si="15"/>
        <v>88751302</v>
      </c>
      <c r="G128" s="21">
        <f t="shared" si="15"/>
        <v>3112115</v>
      </c>
      <c r="H128" s="22">
        <f t="shared" si="15"/>
        <v>4249797</v>
      </c>
      <c r="I128" s="21">
        <f>C128+D128+E128+F128+G128+H128</f>
        <v>303173768</v>
      </c>
    </row>
    <row r="129" spans="1:9" ht="12.75">
      <c r="A129" s="1"/>
      <c r="C129" s="15">
        <f aca="true" t="shared" si="16" ref="C129:H129">C13+C26+C50+C63+C84+C97+C37+C109</f>
        <v>-113014784</v>
      </c>
      <c r="D129" s="15">
        <f t="shared" si="16"/>
        <v>-35579876</v>
      </c>
      <c r="E129" s="15">
        <f t="shared" si="16"/>
        <v>-41370360</v>
      </c>
      <c r="F129" s="15">
        <f t="shared" si="16"/>
        <v>-82709095</v>
      </c>
      <c r="G129" s="15">
        <f t="shared" si="16"/>
        <v>-2888924</v>
      </c>
      <c r="H129" s="9">
        <f t="shared" si="16"/>
        <v>-3783891</v>
      </c>
      <c r="I129" s="15">
        <f>C129+D129+E129+F129+G129+H129</f>
        <v>-279346930</v>
      </c>
    </row>
    <row r="130" spans="1:9" ht="12.75">
      <c r="A130" s="1"/>
      <c r="C130" s="2"/>
      <c r="D130" s="2"/>
      <c r="E130" s="2"/>
      <c r="F130" s="2"/>
      <c r="G130" s="2"/>
      <c r="H130" s="9"/>
      <c r="I130" s="15"/>
    </row>
    <row r="131" spans="1:9" ht="12.75">
      <c r="A131" s="1" t="s">
        <v>26</v>
      </c>
      <c r="B131" s="4"/>
      <c r="C131" s="2">
        <f>C15+C28+C52+C65+C86+C111+C38+C120+C99</f>
        <v>3486209</v>
      </c>
      <c r="D131" s="2">
        <f>D15+D28+D52+D65+D86+D111+D38+D120+D99</f>
        <v>12494133</v>
      </c>
      <c r="E131" s="2">
        <f>E15+E28+E52+E65+E86+E111+E38+E120+E99</f>
        <v>14915049</v>
      </c>
      <c r="F131" s="2">
        <f>F15+F28+F52+F65+F86+F111+F38+F120+F99</f>
        <v>5226022</v>
      </c>
      <c r="G131" s="2">
        <f>G15+G28+G52+G65+G86+G111+G38+G120+G99</f>
        <v>161000</v>
      </c>
      <c r="H131" s="9">
        <f>H15+H28+H52+H65+H86+H111+H38+H120+H99</f>
        <v>250669</v>
      </c>
      <c r="I131" s="2">
        <f>C131+D131+E131+F131+G131+H131</f>
        <v>36533082</v>
      </c>
    </row>
    <row r="132" spans="1:11" ht="12.75">
      <c r="A132" s="1"/>
      <c r="B132" s="1"/>
      <c r="C132" s="2">
        <f>C16+C29+C53+C66+C87+C112+C39+C121+C100</f>
        <v>-3349416</v>
      </c>
      <c r="D132" s="2">
        <f>D16+D29+D53+D66+D87+D112+D39+D121+D100</f>
        <v>-12479775</v>
      </c>
      <c r="E132" s="2">
        <f>E16+E29+E53+E66+E87+E112+E39+E121+E100</f>
        <v>-14868022</v>
      </c>
      <c r="F132" s="2">
        <f>F16+F29+F53+F66+F87+F112+F39+F121+F100</f>
        <v>-5181600</v>
      </c>
      <c r="G132" s="2">
        <f>G16+G29+G53+G66+G87+G112+G39+G121+G100</f>
        <v>-158000</v>
      </c>
      <c r="H132" s="9">
        <f>H16+H29+H53+H66+H87+H112+H39+H121+H100</f>
        <v>-244819</v>
      </c>
      <c r="I132" s="2">
        <f>C132+D132+E132+F132+G132+H132</f>
        <v>-36281632</v>
      </c>
      <c r="K132" s="2"/>
    </row>
    <row r="133" spans="1:9" ht="12.75">
      <c r="A133" s="1"/>
      <c r="B133" s="1"/>
      <c r="C133" s="2"/>
      <c r="D133" s="2"/>
      <c r="E133" s="2"/>
      <c r="F133" s="2"/>
      <c r="G133" s="2"/>
      <c r="H133" s="9"/>
      <c r="I133" s="15"/>
    </row>
    <row r="134" spans="1:9" ht="12.75">
      <c r="A134" s="1" t="s">
        <v>27</v>
      </c>
      <c r="B134" s="1"/>
      <c r="C134" s="2">
        <f>C18+C31+C68+C89+C55+C40+C102+C114+C122</f>
        <v>6802836</v>
      </c>
      <c r="D134" s="2">
        <f>D18+D31+D68+D89+D55+D40+D102+D114+D122</f>
        <v>6216155</v>
      </c>
      <c r="E134" s="2">
        <f>E18+E31+E68+E89+E55+E40+E102+E114+E122</f>
        <v>10983671</v>
      </c>
      <c r="F134" s="2">
        <f>F18+F31+F68+F89+F55+F40+F102+F114+F122</f>
        <v>7826183</v>
      </c>
      <c r="G134" s="2">
        <f>G18+G31+G68+G89+G55+G40+G102+G114+G122</f>
        <v>181800</v>
      </c>
      <c r="H134" s="9">
        <f>H18+H31+H68+H89+H55+H40+H102+H114+H122</f>
        <v>385252</v>
      </c>
      <c r="I134" s="2">
        <f>C134+D134+E134+F134+G134+H134</f>
        <v>32395897</v>
      </c>
    </row>
    <row r="135" spans="1:9" ht="12.75">
      <c r="A135" s="1"/>
      <c r="B135" s="1"/>
      <c r="C135" s="2">
        <f>C19+C32+C69+C90+C56+C41+C103+C115+C123</f>
        <v>-6802836</v>
      </c>
      <c r="D135" s="2">
        <f>D19+D32+D69+D90+D56+D41+D103+D115+D123</f>
        <v>-6216155</v>
      </c>
      <c r="E135" s="2">
        <f>E19+E32+E69+E90+E56+E41+E103+E115+E123</f>
        <v>-10983671</v>
      </c>
      <c r="F135" s="2">
        <f>F19+F32+F69+F90+F56+F41+F103+F115+F123</f>
        <v>-7826183</v>
      </c>
      <c r="G135" s="2">
        <f>G19+G32+G69+G90+G56+G41+G103+G115+G123</f>
        <v>-181800</v>
      </c>
      <c r="H135" s="9">
        <f>H19+H32+H69+H90+H56+H41+H103+H115+H123</f>
        <v>-385252</v>
      </c>
      <c r="I135" s="2">
        <f>C135+D135+E135+F135+G135+H135</f>
        <v>-32395897</v>
      </c>
    </row>
    <row r="136" spans="1:9" ht="12.75">
      <c r="A136" s="1"/>
      <c r="B136" s="1"/>
      <c r="C136" s="2"/>
      <c r="D136" s="2"/>
      <c r="E136" s="2"/>
      <c r="F136" s="2"/>
      <c r="G136" s="2"/>
      <c r="H136" s="9"/>
      <c r="I136" s="15"/>
    </row>
    <row r="137" spans="1:9" ht="12.75">
      <c r="A137" s="19" t="s">
        <v>28</v>
      </c>
      <c r="B137" s="19"/>
      <c r="C137" s="21">
        <f>C9+C46+C94</f>
        <v>44689301</v>
      </c>
      <c r="D137" s="21">
        <f>D9+D46+D94</f>
        <v>48925068</v>
      </c>
      <c r="E137" s="21">
        <f>E9+E46+E94</f>
        <v>26111938</v>
      </c>
      <c r="F137" s="21">
        <f>F9+F46+F94</f>
        <v>38089430</v>
      </c>
      <c r="G137" s="21">
        <f>G9+G46+G94</f>
        <v>1726195</v>
      </c>
      <c r="H137" s="22">
        <f>H9+H46+H94</f>
        <v>1909874</v>
      </c>
      <c r="I137" s="21">
        <f>C137+D137+E137+F137+G137+H137</f>
        <v>161451806</v>
      </c>
    </row>
    <row r="138" spans="1:9" ht="12.75">
      <c r="A138" s="1"/>
      <c r="B138" s="1"/>
      <c r="C138" s="15">
        <f>C10+C47+C95</f>
        <v>-40766040</v>
      </c>
      <c r="D138" s="15">
        <f>D10+D47+D95</f>
        <v>-47883794</v>
      </c>
      <c r="E138" s="15">
        <f>E10+E47+E95</f>
        <v>-25262447</v>
      </c>
      <c r="F138" s="15">
        <f>F10+F47+F95</f>
        <v>-36226882</v>
      </c>
      <c r="G138" s="15">
        <f>G10+G47+G95</f>
        <v>-1640135</v>
      </c>
      <c r="H138" s="9">
        <f>H10+H47+H95</f>
        <v>-1745963</v>
      </c>
      <c r="I138" s="15">
        <f>C138+D138+E138+F138+G138+H138</f>
        <v>-153525261</v>
      </c>
    </row>
    <row r="139" spans="1:9" ht="12.75">
      <c r="A139" s="1"/>
      <c r="B139" s="1"/>
      <c r="C139" s="2"/>
      <c r="D139" s="2"/>
      <c r="E139" s="2"/>
      <c r="F139" s="2"/>
      <c r="G139" s="2"/>
      <c r="H139" s="9"/>
      <c r="I139" s="15"/>
    </row>
    <row r="140" spans="1:9" ht="12.75">
      <c r="A140" s="1" t="s">
        <v>29</v>
      </c>
      <c r="B140" s="4"/>
      <c r="C140" s="2">
        <f>C22+C59+C105</f>
        <v>90034599</v>
      </c>
      <c r="D140" s="2">
        <f>D22+D59+D105</f>
        <v>6431403</v>
      </c>
      <c r="E140" s="2">
        <f>E22+E59+E105</f>
        <v>43561404</v>
      </c>
      <c r="F140" s="2">
        <f>F22+F59+F105</f>
        <v>63039750</v>
      </c>
      <c r="G140" s="2">
        <f>G22+G59+G105</f>
        <v>1704220</v>
      </c>
      <c r="H140" s="9">
        <f>H22+H59+H105</f>
        <v>2915994</v>
      </c>
      <c r="I140" s="2">
        <f>C140+D140+E140+F140+G140+H140</f>
        <v>207687370</v>
      </c>
    </row>
    <row r="141" spans="1:11" ht="12.75">
      <c r="A141" s="1"/>
      <c r="C141" s="2">
        <f>C23+C60+C106</f>
        <v>-81220176</v>
      </c>
      <c r="D141" s="2">
        <f>D23+D60+D106</f>
        <v>-5990860</v>
      </c>
      <c r="E141" s="2">
        <f>E23+E60+E106</f>
        <v>-41421580</v>
      </c>
      <c r="F141" s="2">
        <f>F23+F60+F106</f>
        <v>-58836769</v>
      </c>
      <c r="G141" s="2">
        <f>G23+G60+G106</f>
        <v>-1568589</v>
      </c>
      <c r="H141" s="9">
        <f>H23+H60+H106</f>
        <v>-2610149</v>
      </c>
      <c r="I141" s="2">
        <f>C141+D141+E141+F141+G141+H141</f>
        <v>-191648123</v>
      </c>
      <c r="K141" s="2"/>
    </row>
    <row r="142" spans="1:9" ht="12.75">
      <c r="A142" s="1"/>
      <c r="C142" s="2"/>
      <c r="D142" s="2"/>
      <c r="E142" s="2"/>
      <c r="F142" s="2"/>
      <c r="G142" s="2"/>
      <c r="H142" s="9"/>
      <c r="I142" s="15"/>
    </row>
    <row r="143" spans="1:9" ht="12.75">
      <c r="A143" s="1" t="s">
        <v>30</v>
      </c>
      <c r="C143" s="2">
        <f>C34+C80+C117</f>
        <v>1202070</v>
      </c>
      <c r="D143" s="2">
        <f>D34+D80+D117</f>
        <v>458598</v>
      </c>
      <c r="E143" s="2">
        <f>E34+E80+E117</f>
        <v>544226</v>
      </c>
      <c r="F143" s="2">
        <f>F34+F80+F117</f>
        <v>674327</v>
      </c>
      <c r="G143" s="2">
        <f>G34+G80+G117</f>
        <v>24500</v>
      </c>
      <c r="H143" s="9">
        <f>H34+H80+H117</f>
        <v>59850</v>
      </c>
      <c r="I143" s="2">
        <f>C143+D143+E143+F143+G143+H143</f>
        <v>2963571</v>
      </c>
    </row>
    <row r="144" spans="1:9" ht="12.75">
      <c r="A144" s="1"/>
      <c r="C144" s="2">
        <f>C35+C81+C118</f>
        <v>-1180820</v>
      </c>
      <c r="D144" s="2">
        <f>D35+D81+D118</f>
        <v>-401152</v>
      </c>
      <c r="E144" s="2">
        <f>E35+E81+E118</f>
        <v>-538026</v>
      </c>
      <c r="F144" s="2">
        <f>F35+F81+F118</f>
        <v>-653227</v>
      </c>
      <c r="G144" s="2">
        <f>G35+G81+G118</f>
        <v>-20000</v>
      </c>
      <c r="H144" s="9">
        <f>H35+H81+H118</f>
        <v>-57850</v>
      </c>
      <c r="I144" s="2">
        <f>C144+D144+E144+F144+G144+H144</f>
        <v>-2851075</v>
      </c>
    </row>
    <row r="145" spans="1:9" ht="12.75">
      <c r="A145" s="1"/>
      <c r="C145" s="2"/>
      <c r="D145" s="2"/>
      <c r="E145" s="2"/>
      <c r="F145" s="2"/>
      <c r="G145" s="2"/>
      <c r="H145" s="9"/>
      <c r="I145" s="17"/>
    </row>
    <row r="146" spans="1:12" ht="12.75">
      <c r="A146" s="19" t="s">
        <v>9</v>
      </c>
      <c r="B146" s="20"/>
      <c r="C146" s="21">
        <f aca="true" t="shared" si="17" ref="C146:I147">C137+C140+C143</f>
        <v>135925970</v>
      </c>
      <c r="D146" s="21">
        <f>D137+D140+D143</f>
        <v>55815069</v>
      </c>
      <c r="E146" s="21">
        <f t="shared" si="17"/>
        <v>70217568</v>
      </c>
      <c r="F146" s="21">
        <f t="shared" si="17"/>
        <v>101803507</v>
      </c>
      <c r="G146" s="21">
        <f t="shared" si="17"/>
        <v>3454915</v>
      </c>
      <c r="H146" s="22">
        <f t="shared" si="17"/>
        <v>4885718</v>
      </c>
      <c r="I146" s="23">
        <f t="shared" si="17"/>
        <v>372102747</v>
      </c>
      <c r="K146" s="2"/>
      <c r="L146" s="2"/>
    </row>
    <row r="147" spans="1:12" ht="12.75">
      <c r="A147" s="10"/>
      <c r="B147" s="11"/>
      <c r="C147" s="12">
        <f t="shared" si="17"/>
        <v>-123167036</v>
      </c>
      <c r="D147" s="12">
        <f t="shared" si="17"/>
        <v>-54275806</v>
      </c>
      <c r="E147" s="12">
        <f t="shared" si="17"/>
        <v>-67222053</v>
      </c>
      <c r="F147" s="12">
        <f t="shared" si="17"/>
        <v>-95716878</v>
      </c>
      <c r="G147" s="12">
        <f t="shared" si="17"/>
        <v>-3228724</v>
      </c>
      <c r="H147" s="13">
        <f t="shared" si="17"/>
        <v>-4413962</v>
      </c>
      <c r="I147" s="24">
        <f t="shared" si="17"/>
        <v>-348024459</v>
      </c>
      <c r="K147" s="2"/>
      <c r="L147" s="2"/>
    </row>
    <row r="148" spans="3:11" ht="12.75">
      <c r="C148" s="25"/>
      <c r="D148" s="25"/>
      <c r="E148" s="25"/>
      <c r="F148" s="25"/>
      <c r="G148" s="25"/>
      <c r="H148" s="25"/>
      <c r="K148" s="2"/>
    </row>
    <row r="149" spans="3:9" ht="12.75">
      <c r="C149" s="2"/>
      <c r="D149" s="2"/>
      <c r="E149" s="2"/>
      <c r="F149" s="2"/>
      <c r="G149" s="2"/>
      <c r="H149" s="2"/>
      <c r="I149" s="2"/>
    </row>
    <row r="150" spans="3:9" ht="12.75">
      <c r="C150" s="2"/>
      <c r="D150" s="2"/>
      <c r="E150" s="2"/>
      <c r="F150" s="2"/>
      <c r="G150" s="2"/>
      <c r="H150" s="2"/>
      <c r="I150" s="2"/>
    </row>
    <row r="151" spans="3:9" ht="12.75">
      <c r="C151" s="2"/>
      <c r="D151" s="2"/>
      <c r="E151" s="2"/>
      <c r="F151" s="2"/>
      <c r="G151" s="2"/>
      <c r="H151" s="2"/>
      <c r="I151" s="2"/>
    </row>
    <row r="152" spans="3:9" ht="12.75">
      <c r="C152" s="2"/>
      <c r="D152" s="2"/>
      <c r="E152" s="2"/>
      <c r="F152" s="2"/>
      <c r="G152" s="2"/>
      <c r="H152" s="2"/>
      <c r="I152" s="2"/>
    </row>
  </sheetData>
  <printOptions/>
  <pageMargins left="0.5" right="0.5" top="0.5" bottom="0.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2007-10-02T17:44:05Z</cp:lastPrinted>
  <dcterms:created xsi:type="dcterms:W3CDTF">2003-03-26T19:05:41Z</dcterms:created>
  <dcterms:modified xsi:type="dcterms:W3CDTF">2007-10-02T18:01:30Z</dcterms:modified>
  <cp:category/>
  <cp:version/>
  <cp:contentType/>
  <cp:contentStatus/>
</cp:coreProperties>
</file>