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24" windowWidth="14868" windowHeight="50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<sst xmlns="http://schemas.openxmlformats.org/spreadsheetml/2006/main" count="23" uniqueCount="19">
  <si>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</si>
  <si>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</si>
  <si>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</si>
  <si>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</si>
  <si>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</si>
  <si>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</si>
  <si>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</si>
  <si>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</si>
  <si>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</si>
  <si>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</si>
  <si>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</si>
  <si>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</si>
  <si>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</si>
  <si>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</si>
  <si>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</si>
  <si>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</si>
  <si>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>(in millions of dollars)</t>
  </si>
  <si>
    <t xml:space="preserve"> Financial Activity of General Election Congressional Candidates - 1994-2006</t>
  </si>
  <si>
    <t>Through 20 days prior to the general election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</si>
</sst>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71">
      <selection activeCell="J87" sqref="J87"/>
    </sheetView>
  </sheetViews>
  <sheetFormatPr defaultColWidth="9.140625" defaultRowHeight="12.75"/>
  <cols>
    <col min="10" max="10" width="12.7109375" style="0" bestFit="1" customWidth="1"/>
    <col min="11" max="11" width="11.8515625" style="0" bestFit="1" customWidth="1"/>
  </cols>
  <sheetData>
    <row r="1" spans="3:11" ht="12.75">
      <c r="C1" s="1"/>
      <c r="D1" s="1"/>
      <c r="E1" s="2"/>
      <c r="F1" s="3" t="s">
        <v>17</v>
      </c>
      <c r="G1" s="4"/>
      <c r="H1" s="1"/>
      <c r="I1" s="2"/>
      <c r="J1" s="1"/>
      <c r="K1" s="1"/>
    </row>
    <row r="2" spans="1:11" ht="12.75">
      <c r="A2" s="5"/>
      <c r="B2" s="5"/>
      <c r="C2" s="3"/>
      <c r="D2" s="3" t="s">
        <v>0</v>
      </c>
      <c r="E2" s="4"/>
      <c r="F2" s="3" t="s">
        <v>0</v>
      </c>
      <c r="G2" s="4"/>
      <c r="H2" s="3" t="s">
        <v>1</v>
      </c>
      <c r="I2" s="4"/>
      <c r="J2" s="3"/>
      <c r="K2" s="3"/>
    </row>
    <row r="3" spans="1:11" ht="13.5" thickBot="1">
      <c r="A3" s="5"/>
      <c r="B3" s="6" t="s">
        <v>2</v>
      </c>
      <c r="C3" s="7" t="s">
        <v>3</v>
      </c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7" t="s">
        <v>8</v>
      </c>
    </row>
    <row r="4" spans="1:11" ht="12.75">
      <c r="A4" s="9" t="s">
        <v>9</v>
      </c>
      <c r="C4" s="1"/>
      <c r="D4" s="1"/>
      <c r="E4" s="2"/>
      <c r="F4" s="1"/>
      <c r="G4" s="2"/>
      <c r="H4" s="1"/>
      <c r="I4" s="2"/>
      <c r="J4" s="1"/>
      <c r="K4" s="1"/>
    </row>
    <row r="5" spans="1:11" ht="12.75">
      <c r="A5">
        <v>2006</v>
      </c>
      <c r="B5">
        <f aca="true" t="shared" si="0" ref="B5:D11">B14+B48</f>
        <v>65</v>
      </c>
      <c r="C5" s="1">
        <f t="shared" si="0"/>
        <v>435.99</v>
      </c>
      <c r="D5" s="1">
        <f t="shared" si="0"/>
        <v>298.62</v>
      </c>
      <c r="E5" s="2">
        <f>D5/C5</f>
        <v>0.6849239661460125</v>
      </c>
      <c r="F5" s="1">
        <f aca="true" t="shared" si="1" ref="F5:F11">F14+F48</f>
        <v>61.28</v>
      </c>
      <c r="G5" s="2">
        <f>F5/C5</f>
        <v>0.1405536824239088</v>
      </c>
      <c r="H5" s="1">
        <f aca="true" t="shared" si="2" ref="H5:H11">H14+H48</f>
        <v>56</v>
      </c>
      <c r="I5" s="2">
        <f>H5/C5</f>
        <v>0.1284433129200211</v>
      </c>
      <c r="J5" s="1">
        <f aca="true" t="shared" si="3" ref="J5:K11">J14+J48</f>
        <v>385.19</v>
      </c>
      <c r="K5" s="1">
        <f t="shared" si="3"/>
        <v>159.43</v>
      </c>
    </row>
    <row r="6" spans="1:11" ht="12.75">
      <c r="A6" s="10">
        <v>2004</v>
      </c>
      <c r="B6">
        <f t="shared" si="0"/>
        <v>70</v>
      </c>
      <c r="C6" s="1">
        <f t="shared" si="0"/>
        <v>326.57</v>
      </c>
      <c r="D6" s="1">
        <f t="shared" si="0"/>
        <v>239.81</v>
      </c>
      <c r="E6" s="2">
        <f aca="true" t="shared" si="4" ref="E6:E11">D6/C6</f>
        <v>0.7343295464984536</v>
      </c>
      <c r="F6" s="1">
        <f t="shared" si="1"/>
        <v>56.59</v>
      </c>
      <c r="G6" s="2">
        <f aca="true" t="shared" si="5" ref="G6:G11">F6/C6</f>
        <v>0.17328597237958174</v>
      </c>
      <c r="H6" s="1">
        <f t="shared" si="2"/>
        <v>9.08</v>
      </c>
      <c r="I6" s="2">
        <f aca="true" t="shared" si="6" ref="I6:I11">H6/C6</f>
        <v>0.02780414612487369</v>
      </c>
      <c r="J6" s="1">
        <f t="shared" si="3"/>
        <v>277.6</v>
      </c>
      <c r="K6" s="1">
        <f t="shared" si="3"/>
        <v>97</v>
      </c>
    </row>
    <row r="7" spans="1:11" ht="12.75">
      <c r="A7" s="10">
        <v>2002</v>
      </c>
      <c r="B7">
        <f t="shared" si="0"/>
        <v>69</v>
      </c>
      <c r="C7" s="1">
        <f t="shared" si="0"/>
        <v>257.44</v>
      </c>
      <c r="D7" s="1">
        <f t="shared" si="0"/>
        <v>173.85</v>
      </c>
      <c r="E7" s="2">
        <f t="shared" si="4"/>
        <v>0.6753029832193909</v>
      </c>
      <c r="F7" s="1">
        <f t="shared" si="1"/>
        <v>48.580000000000005</v>
      </c>
      <c r="G7" s="2">
        <f t="shared" si="5"/>
        <v>0.18870416407706653</v>
      </c>
      <c r="H7" s="1">
        <f t="shared" si="2"/>
        <v>17.318</v>
      </c>
      <c r="I7" s="2">
        <f t="shared" si="6"/>
        <v>0.06727004350528279</v>
      </c>
      <c r="J7" s="1">
        <f t="shared" si="3"/>
        <v>225.77</v>
      </c>
      <c r="K7" s="1">
        <f t="shared" si="3"/>
        <v>45.2</v>
      </c>
    </row>
    <row r="8" spans="1:11" ht="12.75">
      <c r="A8" s="11">
        <v>2000</v>
      </c>
      <c r="B8">
        <f t="shared" si="0"/>
        <v>65</v>
      </c>
      <c r="C8" s="1">
        <f t="shared" si="0"/>
        <v>324.96999999999997</v>
      </c>
      <c r="D8" s="1">
        <f t="shared" si="0"/>
        <v>184.79000000000002</v>
      </c>
      <c r="E8" s="2">
        <f t="shared" si="4"/>
        <v>0.5686371049635353</v>
      </c>
      <c r="F8" s="1">
        <f t="shared" si="1"/>
        <v>45.370000000000005</v>
      </c>
      <c r="G8" s="2">
        <f t="shared" si="5"/>
        <v>0.13961288734344712</v>
      </c>
      <c r="H8" s="1">
        <f t="shared" si="2"/>
        <v>75.269</v>
      </c>
      <c r="I8" s="2">
        <f t="shared" si="6"/>
        <v>0.23161830322799032</v>
      </c>
      <c r="J8" s="1">
        <f t="shared" si="3"/>
        <v>296.49</v>
      </c>
      <c r="K8" s="1">
        <f t="shared" si="3"/>
        <v>51.71</v>
      </c>
    </row>
    <row r="9" spans="1:11" ht="12.75">
      <c r="A9">
        <v>1998</v>
      </c>
      <c r="B9">
        <f t="shared" si="0"/>
        <v>67</v>
      </c>
      <c r="C9" s="1">
        <f t="shared" si="0"/>
        <v>214.34</v>
      </c>
      <c r="D9" s="1">
        <f t="shared" si="0"/>
        <v>134.42000000000002</v>
      </c>
      <c r="E9" s="2">
        <f t="shared" si="4"/>
        <v>0.6271344592703183</v>
      </c>
      <c r="F9" s="1">
        <f t="shared" si="1"/>
        <v>39.48</v>
      </c>
      <c r="G9" s="2">
        <f t="shared" si="5"/>
        <v>0.18419333768778573</v>
      </c>
      <c r="H9" s="1">
        <f t="shared" si="2"/>
        <v>23.4</v>
      </c>
      <c r="I9" s="2">
        <f t="shared" si="6"/>
        <v>0.10917234300643835</v>
      </c>
      <c r="J9" s="1">
        <f t="shared" si="3"/>
        <v>194.72000000000003</v>
      </c>
      <c r="K9" s="1">
        <f t="shared" si="3"/>
        <v>46.39</v>
      </c>
    </row>
    <row r="10" spans="1:11" ht="12.75">
      <c r="A10">
        <v>1996</v>
      </c>
      <c r="B10">
        <f t="shared" si="0"/>
        <v>68</v>
      </c>
      <c r="C10" s="1">
        <f t="shared" si="0"/>
        <v>187.17000000000002</v>
      </c>
      <c r="D10" s="1">
        <f t="shared" si="0"/>
        <v>123.59</v>
      </c>
      <c r="E10" s="2">
        <f t="shared" si="4"/>
        <v>0.6603088101725704</v>
      </c>
      <c r="F10" s="1">
        <f t="shared" si="1"/>
        <v>34.08</v>
      </c>
      <c r="G10" s="2">
        <f t="shared" si="5"/>
        <v>0.18208046161243788</v>
      </c>
      <c r="H10" s="1">
        <f t="shared" si="2"/>
        <v>19.31</v>
      </c>
      <c r="I10" s="2">
        <f t="shared" si="6"/>
        <v>0.1031682427739488</v>
      </c>
      <c r="J10" s="1">
        <f t="shared" si="3"/>
        <v>167.65</v>
      </c>
      <c r="K10" s="1">
        <f t="shared" si="3"/>
        <v>28.75</v>
      </c>
    </row>
    <row r="11" spans="1:11" ht="12.75">
      <c r="A11">
        <v>1994</v>
      </c>
      <c r="B11">
        <f t="shared" si="0"/>
        <v>70</v>
      </c>
      <c r="C11" s="1">
        <f t="shared" si="0"/>
        <v>225.69</v>
      </c>
      <c r="D11" s="1">
        <f t="shared" si="0"/>
        <v>136.73000000000002</v>
      </c>
      <c r="E11" s="2">
        <f t="shared" si="4"/>
        <v>0.605831007133679</v>
      </c>
      <c r="F11" s="1">
        <f t="shared" si="1"/>
        <v>37.03999999999999</v>
      </c>
      <c r="G11" s="2">
        <f t="shared" si="5"/>
        <v>0.16411892418804552</v>
      </c>
      <c r="H11" s="1">
        <f t="shared" si="2"/>
        <v>41.96000000000001</v>
      </c>
      <c r="I11" s="2">
        <f t="shared" si="6"/>
        <v>0.18591873809207324</v>
      </c>
      <c r="J11" s="1">
        <f t="shared" si="3"/>
        <v>204.2</v>
      </c>
      <c r="K11" s="1">
        <f t="shared" si="3"/>
        <v>32.17</v>
      </c>
    </row>
    <row r="12" spans="3:11" ht="12.75">
      <c r="C12" s="1"/>
      <c r="D12" s="1"/>
      <c r="E12" s="2"/>
      <c r="F12" s="1"/>
      <c r="G12" s="2"/>
      <c r="H12" s="1"/>
      <c r="I12" s="2"/>
      <c r="J12" s="1"/>
      <c r="K12" s="1"/>
    </row>
    <row r="13" spans="1:11" ht="12.75">
      <c r="A13" s="9" t="s">
        <v>10</v>
      </c>
      <c r="C13" s="1"/>
      <c r="D13" s="1"/>
      <c r="E13" s="2"/>
      <c r="F13" s="1"/>
      <c r="G13" s="2"/>
      <c r="H13" s="1"/>
      <c r="I13" s="2"/>
      <c r="J13" s="1"/>
      <c r="K13" s="1"/>
    </row>
    <row r="14" spans="1:11" ht="12.75">
      <c r="A14">
        <v>2006</v>
      </c>
      <c r="B14">
        <f aca="true" t="shared" si="7" ref="B14:D20">B23+B31+B39</f>
        <v>32</v>
      </c>
      <c r="C14" s="1">
        <f t="shared" si="7"/>
        <v>237.15999999999997</v>
      </c>
      <c r="D14" s="1">
        <f t="shared" si="7"/>
        <v>174.43</v>
      </c>
      <c r="E14" s="2">
        <f>D14/C14</f>
        <v>0.7354950244560635</v>
      </c>
      <c r="F14" s="1">
        <f aca="true" t="shared" si="8" ref="F14:F20">F23+F31+F39</f>
        <v>26.880000000000003</v>
      </c>
      <c r="G14" s="2">
        <f>F14/C14</f>
        <v>0.11334120425029519</v>
      </c>
      <c r="H14" s="1">
        <f aca="true" t="shared" si="9" ref="H14:H20">H23+H31+H39</f>
        <v>26.27</v>
      </c>
      <c r="I14" s="2">
        <f>H14/C14</f>
        <v>0.1107691010288413</v>
      </c>
      <c r="J14" s="1">
        <f aca="true" t="shared" si="10" ref="J14:K20">J23+J31+J39</f>
        <v>206.03000000000003</v>
      </c>
      <c r="K14" s="1">
        <f t="shared" si="10"/>
        <v>57.06999999999999</v>
      </c>
    </row>
    <row r="15" spans="1:11" ht="12.75">
      <c r="A15" s="10">
        <v>2004</v>
      </c>
      <c r="B15">
        <f t="shared" si="7"/>
        <v>36</v>
      </c>
      <c r="C15" s="1">
        <f t="shared" si="7"/>
        <v>172.15</v>
      </c>
      <c r="D15" s="1">
        <f t="shared" si="7"/>
        <v>134.55</v>
      </c>
      <c r="E15" s="2">
        <f aca="true" t="shared" si="11" ref="E15:E20">D15/C15</f>
        <v>0.7815858263142609</v>
      </c>
      <c r="F15" s="1">
        <f t="shared" si="8"/>
        <v>26.2</v>
      </c>
      <c r="G15" s="2">
        <f aca="true" t="shared" si="12" ref="G15:G20">F15/C15</f>
        <v>0.15219285506825442</v>
      </c>
      <c r="H15" s="1">
        <f t="shared" si="9"/>
        <v>2.8</v>
      </c>
      <c r="I15" s="2">
        <f aca="true" t="shared" si="13" ref="I15:I20">H15/C15</f>
        <v>0.016264885274469936</v>
      </c>
      <c r="J15" s="1">
        <f t="shared" si="10"/>
        <v>148.61</v>
      </c>
      <c r="K15" s="1">
        <f t="shared" si="10"/>
        <v>52.519999999999996</v>
      </c>
    </row>
    <row r="16" spans="1:11" ht="12.75">
      <c r="A16" s="10">
        <v>2002</v>
      </c>
      <c r="B16">
        <f t="shared" si="7"/>
        <v>31</v>
      </c>
      <c r="C16" s="1">
        <f t="shared" si="7"/>
        <v>126.83</v>
      </c>
      <c r="D16" s="1">
        <f t="shared" si="7"/>
        <v>91.94</v>
      </c>
      <c r="E16" s="2">
        <f t="shared" si="11"/>
        <v>0.7249073563037136</v>
      </c>
      <c r="F16" s="1">
        <f t="shared" si="8"/>
        <v>21.090000000000003</v>
      </c>
      <c r="G16" s="2">
        <f t="shared" si="12"/>
        <v>0.16628557912165895</v>
      </c>
      <c r="H16" s="1">
        <f t="shared" si="9"/>
        <v>7.508000000000001</v>
      </c>
      <c r="I16" s="2">
        <f t="shared" si="13"/>
        <v>0.05919735078451471</v>
      </c>
      <c r="J16" s="1">
        <f t="shared" si="10"/>
        <v>113.9</v>
      </c>
      <c r="K16" s="1">
        <f t="shared" si="10"/>
        <v>20.23</v>
      </c>
    </row>
    <row r="17" spans="1:11" ht="12.75">
      <c r="A17" s="11">
        <v>2000</v>
      </c>
      <c r="B17">
        <f t="shared" si="7"/>
        <v>32</v>
      </c>
      <c r="C17" s="1">
        <f t="shared" si="7"/>
        <v>178.14</v>
      </c>
      <c r="D17" s="1">
        <f t="shared" si="7"/>
        <v>76.78</v>
      </c>
      <c r="E17" s="2">
        <f t="shared" si="11"/>
        <v>0.43100931851352875</v>
      </c>
      <c r="F17" s="1">
        <f t="shared" si="8"/>
        <v>16.96</v>
      </c>
      <c r="G17" s="2">
        <f t="shared" si="12"/>
        <v>0.09520601773885709</v>
      </c>
      <c r="H17" s="1">
        <f t="shared" si="9"/>
        <v>74.60900000000001</v>
      </c>
      <c r="I17" s="2">
        <f t="shared" si="13"/>
        <v>0.41882227461547106</v>
      </c>
      <c r="J17" s="1">
        <f t="shared" si="10"/>
        <v>161.26</v>
      </c>
      <c r="K17" s="1">
        <f t="shared" si="10"/>
        <v>21.12</v>
      </c>
    </row>
    <row r="18" spans="1:11" ht="12.75">
      <c r="A18">
        <v>1998</v>
      </c>
      <c r="B18">
        <f t="shared" si="7"/>
        <v>34</v>
      </c>
      <c r="C18" s="1">
        <f t="shared" si="7"/>
        <v>101.12</v>
      </c>
      <c r="D18" s="1">
        <f t="shared" si="7"/>
        <v>63.97</v>
      </c>
      <c r="E18" s="2">
        <f t="shared" si="11"/>
        <v>0.6326147151898733</v>
      </c>
      <c r="F18" s="1">
        <f t="shared" si="8"/>
        <v>17.9</v>
      </c>
      <c r="G18" s="2">
        <f t="shared" si="12"/>
        <v>0.1770174050632911</v>
      </c>
      <c r="H18" s="1">
        <f t="shared" si="9"/>
        <v>8.73</v>
      </c>
      <c r="I18" s="2">
        <f t="shared" si="13"/>
        <v>0.08633306962025317</v>
      </c>
      <c r="J18" s="1">
        <f t="shared" si="10"/>
        <v>92.63000000000001</v>
      </c>
      <c r="K18" s="1">
        <f t="shared" si="10"/>
        <v>18.55</v>
      </c>
    </row>
    <row r="19" spans="1:11" ht="12.75">
      <c r="A19">
        <v>1996</v>
      </c>
      <c r="B19">
        <f t="shared" si="7"/>
        <v>34</v>
      </c>
      <c r="C19" s="1">
        <f t="shared" si="7"/>
        <v>90.04</v>
      </c>
      <c r="D19" s="1">
        <f t="shared" si="7"/>
        <v>60.78</v>
      </c>
      <c r="E19" s="2">
        <f t="shared" si="11"/>
        <v>0.6750333185251</v>
      </c>
      <c r="F19" s="1">
        <f t="shared" si="8"/>
        <v>12.649999999999999</v>
      </c>
      <c r="G19" s="2">
        <f t="shared" si="12"/>
        <v>0.1404931141714793</v>
      </c>
      <c r="H19" s="1">
        <f t="shared" si="9"/>
        <v>12.28</v>
      </c>
      <c r="I19" s="2">
        <f t="shared" si="13"/>
        <v>0.13638382940915147</v>
      </c>
      <c r="J19" s="1">
        <f t="shared" si="10"/>
        <v>82.43</v>
      </c>
      <c r="K19" s="1">
        <f t="shared" si="10"/>
        <v>10.54</v>
      </c>
    </row>
    <row r="20" spans="1:11" ht="12.75">
      <c r="A20">
        <v>1994</v>
      </c>
      <c r="B20">
        <f t="shared" si="7"/>
        <v>35</v>
      </c>
      <c r="C20" s="1">
        <f t="shared" si="7"/>
        <v>95.84</v>
      </c>
      <c r="D20" s="1">
        <f t="shared" si="7"/>
        <v>60.1</v>
      </c>
      <c r="E20" s="2">
        <f t="shared" si="11"/>
        <v>0.6270868113522537</v>
      </c>
      <c r="F20" s="1">
        <f t="shared" si="8"/>
        <v>19.919999999999998</v>
      </c>
      <c r="G20" s="2">
        <f t="shared" si="12"/>
        <v>0.2078464106844741</v>
      </c>
      <c r="H20" s="1">
        <f t="shared" si="9"/>
        <v>9.84</v>
      </c>
      <c r="I20" s="2">
        <f t="shared" si="13"/>
        <v>0.1026711185308848</v>
      </c>
      <c r="J20" s="1">
        <f t="shared" si="10"/>
        <v>86.98</v>
      </c>
      <c r="K20" s="1">
        <f t="shared" si="10"/>
        <v>15.11</v>
      </c>
    </row>
    <row r="21" spans="3:11" ht="12.75">
      <c r="C21" s="1"/>
      <c r="D21" s="1"/>
      <c r="E21" s="2"/>
      <c r="F21" s="1"/>
      <c r="G21" s="2"/>
      <c r="H21" s="1"/>
      <c r="I21" s="2"/>
      <c r="J21" s="1"/>
      <c r="K21" s="1"/>
    </row>
    <row r="22" spans="1:11" ht="12.75">
      <c r="A22" t="s">
        <v>11</v>
      </c>
      <c r="C22" s="1"/>
      <c r="D22" s="1"/>
      <c r="E22" s="2"/>
      <c r="F22" s="1"/>
      <c r="G22" s="2"/>
      <c r="H22" s="1"/>
      <c r="I22" s="2"/>
      <c r="J22" s="1"/>
      <c r="K22" s="1"/>
    </row>
    <row r="23" spans="1:11" ht="12.75">
      <c r="A23">
        <v>2006</v>
      </c>
      <c r="B23">
        <v>14</v>
      </c>
      <c r="C23" s="1">
        <v>132</v>
      </c>
      <c r="D23" s="1">
        <v>102.3</v>
      </c>
      <c r="E23" s="2">
        <f aca="true" t="shared" si="14" ref="E23:E29">D23/C23</f>
        <v>0.775</v>
      </c>
      <c r="F23" s="1">
        <v>18.44</v>
      </c>
      <c r="G23" s="2">
        <f aca="true" t="shared" si="15" ref="G23:G29">F23/C23</f>
        <v>0.1396969696969697</v>
      </c>
      <c r="H23" s="1">
        <v>5.45</v>
      </c>
      <c r="I23" s="2">
        <f aca="true" t="shared" si="16" ref="I23:I29">H23/C23</f>
        <v>0.04128787878787879</v>
      </c>
      <c r="J23" s="1">
        <v>110</v>
      </c>
      <c r="K23" s="1">
        <v>44.76</v>
      </c>
    </row>
    <row r="24" spans="1:11" ht="12.75">
      <c r="A24" s="10">
        <v>2004</v>
      </c>
      <c r="B24">
        <v>14</v>
      </c>
      <c r="C24" s="1">
        <v>97.62</v>
      </c>
      <c r="D24" s="1">
        <v>75.03</v>
      </c>
      <c r="E24" s="2">
        <f t="shared" si="14"/>
        <v>0.7685925015365703</v>
      </c>
      <c r="F24" s="1">
        <v>18.17</v>
      </c>
      <c r="G24" s="2">
        <f t="shared" si="15"/>
        <v>0.18612989141569353</v>
      </c>
      <c r="H24" s="1">
        <v>0</v>
      </c>
      <c r="I24" s="2">
        <f t="shared" si="16"/>
        <v>0</v>
      </c>
      <c r="J24" s="1">
        <v>83.41</v>
      </c>
      <c r="K24" s="1">
        <v>42.89</v>
      </c>
    </row>
    <row r="25" spans="1:11" ht="12.75">
      <c r="A25" s="10">
        <v>2002</v>
      </c>
      <c r="B25">
        <v>13</v>
      </c>
      <c r="C25" s="1">
        <v>75.64</v>
      </c>
      <c r="D25" s="1">
        <v>57.52</v>
      </c>
      <c r="E25" s="2">
        <f t="shared" si="14"/>
        <v>0.760444209413009</v>
      </c>
      <c r="F25" s="1">
        <v>14.82</v>
      </c>
      <c r="G25" s="2">
        <f t="shared" si="15"/>
        <v>0.19592808038075094</v>
      </c>
      <c r="H25" s="1">
        <v>0.02</v>
      </c>
      <c r="I25" s="2">
        <f t="shared" si="16"/>
        <v>0.00026441036488630354</v>
      </c>
      <c r="J25" s="1">
        <v>67.7</v>
      </c>
      <c r="K25" s="1">
        <v>15.23</v>
      </c>
    </row>
    <row r="26" spans="1:11" ht="12.75">
      <c r="A26" s="11">
        <v>2000</v>
      </c>
      <c r="B26">
        <v>11</v>
      </c>
      <c r="C26" s="1">
        <v>39.62</v>
      </c>
      <c r="D26" s="1">
        <v>24.43</v>
      </c>
      <c r="E26" s="2">
        <f t="shared" si="14"/>
        <v>0.6166077738515902</v>
      </c>
      <c r="F26" s="1">
        <v>9.02</v>
      </c>
      <c r="G26" s="2">
        <f t="shared" si="15"/>
        <v>0.22766279656739022</v>
      </c>
      <c r="H26" s="1">
        <v>4.08</v>
      </c>
      <c r="I26" s="2">
        <f t="shared" si="16"/>
        <v>0.10297829379101464</v>
      </c>
      <c r="J26" s="1">
        <v>28.9</v>
      </c>
      <c r="K26" s="1">
        <v>14.39</v>
      </c>
    </row>
    <row r="27" spans="1:11" ht="12.75">
      <c r="A27">
        <v>1998</v>
      </c>
      <c r="B27">
        <v>15</v>
      </c>
      <c r="C27" s="1">
        <v>59.52</v>
      </c>
      <c r="D27" s="1">
        <v>42.16</v>
      </c>
      <c r="E27" s="2">
        <f t="shared" si="14"/>
        <v>0.7083333333333333</v>
      </c>
      <c r="F27" s="1">
        <v>14.02</v>
      </c>
      <c r="G27" s="2">
        <f t="shared" si="15"/>
        <v>0.2355510752688172</v>
      </c>
      <c r="H27" s="1">
        <v>0</v>
      </c>
      <c r="I27" s="2">
        <f t="shared" si="16"/>
        <v>0</v>
      </c>
      <c r="J27" s="1">
        <v>54.2</v>
      </c>
      <c r="K27" s="1">
        <v>13.56</v>
      </c>
    </row>
    <row r="28" spans="1:11" ht="12.75">
      <c r="A28">
        <v>1996</v>
      </c>
      <c r="B28">
        <v>7</v>
      </c>
      <c r="C28" s="1">
        <v>31.14</v>
      </c>
      <c r="D28" s="1">
        <v>24.91</v>
      </c>
      <c r="E28" s="2">
        <f t="shared" si="14"/>
        <v>0.7999357739242132</v>
      </c>
      <c r="F28" s="1">
        <v>4.43</v>
      </c>
      <c r="G28" s="2">
        <f t="shared" si="15"/>
        <v>0.14226075786769427</v>
      </c>
      <c r="H28" s="1">
        <v>0.5</v>
      </c>
      <c r="I28" s="2">
        <f t="shared" si="16"/>
        <v>0.016056518946692355</v>
      </c>
      <c r="J28" s="1">
        <v>29.51</v>
      </c>
      <c r="K28" s="1">
        <v>4.27</v>
      </c>
    </row>
    <row r="29" spans="1:11" ht="12.75">
      <c r="A29">
        <v>1994</v>
      </c>
      <c r="B29">
        <v>16</v>
      </c>
      <c r="C29" s="1">
        <v>67.38</v>
      </c>
      <c r="D29" s="1">
        <v>41.48</v>
      </c>
      <c r="E29" s="2">
        <f t="shared" si="14"/>
        <v>0.6156129415256753</v>
      </c>
      <c r="F29" s="1">
        <v>14.46</v>
      </c>
      <c r="G29" s="2">
        <f t="shared" si="15"/>
        <v>0.2146037399821906</v>
      </c>
      <c r="H29" s="1">
        <f>4.68+2.56</f>
        <v>7.24</v>
      </c>
      <c r="I29" s="2">
        <f t="shared" si="16"/>
        <v>0.10745028198278422</v>
      </c>
      <c r="J29" s="1">
        <v>60.88</v>
      </c>
      <c r="K29" s="1">
        <v>12.18</v>
      </c>
    </row>
    <row r="30" spans="1:11" ht="12.75">
      <c r="A30" t="s">
        <v>12</v>
      </c>
      <c r="C30" s="1"/>
      <c r="D30" s="1"/>
      <c r="E30" s="2"/>
      <c r="F30" s="1"/>
      <c r="G30" s="2"/>
      <c r="H30" s="1"/>
      <c r="I30" s="2"/>
      <c r="J30" s="1"/>
      <c r="K30" s="1"/>
    </row>
    <row r="31" spans="1:11" ht="12.75">
      <c r="A31">
        <v>2006</v>
      </c>
      <c r="B31">
        <v>15</v>
      </c>
      <c r="C31" s="1">
        <v>79.02</v>
      </c>
      <c r="D31" s="1">
        <v>50.69</v>
      </c>
      <c r="E31" s="2">
        <f aca="true" t="shared" si="17" ref="E31:E37">D31/C31</f>
        <v>0.6414831688180208</v>
      </c>
      <c r="F31" s="1">
        <v>5.18</v>
      </c>
      <c r="G31" s="2">
        <f aca="true" t="shared" si="18" ref="G31:G37">F31/C31</f>
        <v>0.06555302455074664</v>
      </c>
      <c r="H31" s="1">
        <f>19.72+1.05</f>
        <v>20.77</v>
      </c>
      <c r="I31" s="2">
        <f aca="true" t="shared" si="19" ref="I31:I37">H31/C31</f>
        <v>0.26284484940521385</v>
      </c>
      <c r="J31" s="1">
        <v>71.98</v>
      </c>
      <c r="K31" s="1">
        <v>9.15</v>
      </c>
    </row>
    <row r="32" spans="1:11" ht="12.75">
      <c r="A32" s="10">
        <v>2004</v>
      </c>
      <c r="B32">
        <v>11</v>
      </c>
      <c r="C32" s="1">
        <v>15.57</v>
      </c>
      <c r="D32" s="1">
        <v>12.21</v>
      </c>
      <c r="E32" s="2">
        <f t="shared" si="17"/>
        <v>0.7842003853564548</v>
      </c>
      <c r="F32" s="1">
        <v>1.9</v>
      </c>
      <c r="G32" s="2">
        <f t="shared" si="18"/>
        <v>0.1220295439948619</v>
      </c>
      <c r="H32" s="1">
        <v>0.81</v>
      </c>
      <c r="I32" s="2">
        <f t="shared" si="19"/>
        <v>0.05202312138728324</v>
      </c>
      <c r="J32" s="1">
        <v>14.15</v>
      </c>
      <c r="K32" s="1">
        <v>1.37</v>
      </c>
    </row>
    <row r="33" spans="1:11" ht="12.75">
      <c r="A33" s="10">
        <v>2002</v>
      </c>
      <c r="B33">
        <v>14</v>
      </c>
      <c r="C33" s="1">
        <v>26.75</v>
      </c>
      <c r="D33" s="1">
        <v>18.48</v>
      </c>
      <c r="E33" s="2">
        <f t="shared" si="17"/>
        <v>0.6908411214953272</v>
      </c>
      <c r="F33" s="1">
        <v>3.92</v>
      </c>
      <c r="G33" s="2">
        <f t="shared" si="18"/>
        <v>0.14654205607476636</v>
      </c>
      <c r="H33" s="1">
        <f>0.28+2.71</f>
        <v>2.99</v>
      </c>
      <c r="I33" s="2">
        <f t="shared" si="19"/>
        <v>0.11177570093457945</v>
      </c>
      <c r="J33" s="1">
        <v>23.34</v>
      </c>
      <c r="K33" s="1">
        <v>3.41</v>
      </c>
    </row>
    <row r="34" spans="1:11" ht="12.75">
      <c r="A34" s="11">
        <v>2000</v>
      </c>
      <c r="B34">
        <v>16</v>
      </c>
      <c r="C34" s="1">
        <v>45.61</v>
      </c>
      <c r="D34" s="1">
        <v>21.41</v>
      </c>
      <c r="E34" s="2">
        <f t="shared" si="17"/>
        <v>0.46941460206095154</v>
      </c>
      <c r="F34" s="1">
        <v>4.61</v>
      </c>
      <c r="G34" s="2">
        <f t="shared" si="18"/>
        <v>0.10107432580574437</v>
      </c>
      <c r="H34" s="1">
        <f>9.487+7.362</f>
        <v>16.849</v>
      </c>
      <c r="I34" s="2">
        <f t="shared" si="19"/>
        <v>0.36941460206095156</v>
      </c>
      <c r="J34" s="1">
        <v>43.15</v>
      </c>
      <c r="K34" s="1">
        <v>3</v>
      </c>
    </row>
    <row r="35" spans="1:11" ht="12.75">
      <c r="A35">
        <v>1998</v>
      </c>
      <c r="B35">
        <v>14</v>
      </c>
      <c r="C35" s="1">
        <v>29.98</v>
      </c>
      <c r="D35" s="1">
        <v>14.2</v>
      </c>
      <c r="E35" s="2">
        <f t="shared" si="17"/>
        <v>0.4736490993995997</v>
      </c>
      <c r="F35" s="1">
        <v>1.13</v>
      </c>
      <c r="G35" s="2">
        <f t="shared" si="18"/>
        <v>0.037691794529686455</v>
      </c>
      <c r="H35" s="1">
        <f>0.21+8.15</f>
        <v>8.360000000000001</v>
      </c>
      <c r="I35" s="2">
        <f t="shared" si="19"/>
        <v>0.2788525683789193</v>
      </c>
      <c r="J35" s="1">
        <v>28.6</v>
      </c>
      <c r="K35" s="1">
        <v>1.49</v>
      </c>
    </row>
    <row r="36" spans="1:11" ht="12.75">
      <c r="A36">
        <v>1996</v>
      </c>
      <c r="B36">
        <v>14</v>
      </c>
      <c r="C36" s="1">
        <v>26.73</v>
      </c>
      <c r="D36" s="1">
        <v>15.58</v>
      </c>
      <c r="E36" s="2">
        <f t="shared" si="17"/>
        <v>0.5828656939768051</v>
      </c>
      <c r="F36" s="1">
        <v>1.87</v>
      </c>
      <c r="G36" s="2">
        <f t="shared" si="18"/>
        <v>0.06995884773662552</v>
      </c>
      <c r="H36" s="1">
        <f>8.1+0.82</f>
        <v>8.92</v>
      </c>
      <c r="I36" s="2">
        <f t="shared" si="19"/>
        <v>0.3337074448185559</v>
      </c>
      <c r="J36" s="1">
        <v>24.72</v>
      </c>
      <c r="K36" s="1">
        <v>2.14</v>
      </c>
    </row>
    <row r="37" spans="1:11" ht="12.75">
      <c r="A37">
        <v>1994</v>
      </c>
      <c r="B37">
        <v>10</v>
      </c>
      <c r="C37" s="1">
        <v>8.73</v>
      </c>
      <c r="D37" s="1">
        <v>4.56</v>
      </c>
      <c r="E37" s="2">
        <f t="shared" si="17"/>
        <v>0.5223367697594501</v>
      </c>
      <c r="F37" s="1">
        <v>1.56</v>
      </c>
      <c r="G37" s="2">
        <f t="shared" si="18"/>
        <v>0.17869415807560138</v>
      </c>
      <c r="H37" s="1">
        <f>0.07+2.26</f>
        <v>2.3299999999999996</v>
      </c>
      <c r="I37" s="2">
        <f t="shared" si="19"/>
        <v>0.2668957617411225</v>
      </c>
      <c r="J37" s="1">
        <v>7.96</v>
      </c>
      <c r="K37" s="1">
        <v>0.77</v>
      </c>
    </row>
    <row r="38" spans="1:11" ht="12.75">
      <c r="A38" t="s">
        <v>13</v>
      </c>
      <c r="C38" s="1"/>
      <c r="D38" s="1"/>
      <c r="E38" s="2"/>
      <c r="G38" s="2"/>
      <c r="I38" s="2"/>
      <c r="J38" s="1"/>
      <c r="K38" s="1"/>
    </row>
    <row r="39" spans="1:11" ht="12.75">
      <c r="A39">
        <v>2006</v>
      </c>
      <c r="B39">
        <v>3</v>
      </c>
      <c r="C39" s="1">
        <v>26.14</v>
      </c>
      <c r="D39" s="1">
        <v>21.44</v>
      </c>
      <c r="E39" s="2">
        <f aca="true" t="shared" si="20" ref="E39:E45">D39/C39</f>
        <v>0.8201989288446825</v>
      </c>
      <c r="F39" s="1">
        <v>3.26</v>
      </c>
      <c r="G39" s="2">
        <f aca="true" t="shared" si="21" ref="G39:G45">F39/C39</f>
        <v>0.12471308339709257</v>
      </c>
      <c r="H39" s="1">
        <v>0.05</v>
      </c>
      <c r="I39" s="2">
        <f aca="true" t="shared" si="22" ref="I39:I45">H39/C39</f>
        <v>0.0019127773527161439</v>
      </c>
      <c r="J39" s="1">
        <v>24.05</v>
      </c>
      <c r="K39" s="1">
        <v>3.16</v>
      </c>
    </row>
    <row r="40" spans="1:11" ht="12.75">
      <c r="A40" s="10">
        <v>2004</v>
      </c>
      <c r="B40">
        <v>11</v>
      </c>
      <c r="C40" s="1">
        <v>58.96</v>
      </c>
      <c r="D40" s="1">
        <v>47.31</v>
      </c>
      <c r="E40" s="2">
        <f t="shared" si="20"/>
        <v>0.8024084124830394</v>
      </c>
      <c r="F40" s="1">
        <v>6.13</v>
      </c>
      <c r="G40" s="2">
        <f t="shared" si="21"/>
        <v>0.10396879240162822</v>
      </c>
      <c r="H40" s="1">
        <v>1.99</v>
      </c>
      <c r="I40" s="2">
        <f t="shared" si="22"/>
        <v>0.0337516960651289</v>
      </c>
      <c r="J40" s="1">
        <v>51.05</v>
      </c>
      <c r="K40" s="1">
        <v>8.26</v>
      </c>
    </row>
    <row r="41" spans="1:11" ht="12.75">
      <c r="A41" s="10">
        <v>2002</v>
      </c>
      <c r="B41">
        <v>4</v>
      </c>
      <c r="C41" s="1">
        <v>24.44</v>
      </c>
      <c r="D41" s="1">
        <v>15.94</v>
      </c>
      <c r="E41" s="2">
        <f t="shared" si="20"/>
        <v>0.6522094926350245</v>
      </c>
      <c r="F41" s="1">
        <v>2.35</v>
      </c>
      <c r="G41" s="2">
        <f t="shared" si="21"/>
        <v>0.09615384615384616</v>
      </c>
      <c r="H41" s="12">
        <f>0.008+4.49</f>
        <v>4.498</v>
      </c>
      <c r="I41" s="2">
        <f t="shared" si="22"/>
        <v>0.18404255319148935</v>
      </c>
      <c r="J41" s="1">
        <v>22.86</v>
      </c>
      <c r="K41" s="1">
        <v>1.59</v>
      </c>
    </row>
    <row r="42" spans="1:11" ht="12.75">
      <c r="A42" s="11">
        <v>2000</v>
      </c>
      <c r="B42">
        <v>5</v>
      </c>
      <c r="C42" s="1">
        <v>92.91</v>
      </c>
      <c r="D42" s="1">
        <v>30.94</v>
      </c>
      <c r="E42" s="2">
        <f t="shared" si="20"/>
        <v>0.3330104402109569</v>
      </c>
      <c r="F42" s="12">
        <v>3.33</v>
      </c>
      <c r="G42" s="2">
        <f t="shared" si="21"/>
        <v>0.03584113658379077</v>
      </c>
      <c r="H42" s="12">
        <v>53.68</v>
      </c>
      <c r="I42" s="2">
        <f t="shared" si="22"/>
        <v>0.5777634269723388</v>
      </c>
      <c r="J42" s="1">
        <v>89.21</v>
      </c>
      <c r="K42" s="1">
        <v>3.73</v>
      </c>
    </row>
    <row r="43" spans="1:11" ht="12.75">
      <c r="A43">
        <v>1998</v>
      </c>
      <c r="B43">
        <v>5</v>
      </c>
      <c r="C43" s="1">
        <v>11.62</v>
      </c>
      <c r="D43" s="1">
        <v>7.61</v>
      </c>
      <c r="E43" s="2">
        <f t="shared" si="20"/>
        <v>0.6549053356282273</v>
      </c>
      <c r="F43" s="12">
        <v>2.75</v>
      </c>
      <c r="G43" s="2">
        <f t="shared" si="21"/>
        <v>0.23666092943201378</v>
      </c>
      <c r="H43" s="12">
        <f>0.02+0.35</f>
        <v>0.37</v>
      </c>
      <c r="I43" s="2">
        <f t="shared" si="22"/>
        <v>0.031841652323580036</v>
      </c>
      <c r="J43" s="1">
        <v>9.83</v>
      </c>
      <c r="K43" s="1">
        <v>3.5</v>
      </c>
    </row>
    <row r="44" spans="1:11" ht="12.75">
      <c r="A44">
        <v>1996</v>
      </c>
      <c r="B44">
        <v>13</v>
      </c>
      <c r="C44" s="1">
        <v>32.17</v>
      </c>
      <c r="D44" s="1">
        <v>20.29</v>
      </c>
      <c r="E44" s="2">
        <f t="shared" si="20"/>
        <v>0.6307118433322971</v>
      </c>
      <c r="F44" s="1">
        <v>6.35</v>
      </c>
      <c r="G44" s="2">
        <f t="shared" si="21"/>
        <v>0.19738887161952126</v>
      </c>
      <c r="H44" s="1">
        <f>2.79+0.07</f>
        <v>2.86</v>
      </c>
      <c r="I44" s="2">
        <f t="shared" si="22"/>
        <v>0.08890270438296549</v>
      </c>
      <c r="J44" s="1">
        <v>28.2</v>
      </c>
      <c r="K44" s="1">
        <v>4.13</v>
      </c>
    </row>
    <row r="45" spans="1:11" ht="12.75">
      <c r="A45">
        <v>1994</v>
      </c>
      <c r="B45">
        <v>9</v>
      </c>
      <c r="C45" s="1">
        <v>19.73</v>
      </c>
      <c r="D45" s="1">
        <v>14.06</v>
      </c>
      <c r="E45" s="2">
        <f t="shared" si="20"/>
        <v>0.7126203750633553</v>
      </c>
      <c r="F45" s="1">
        <v>3.9</v>
      </c>
      <c r="G45" s="2">
        <f t="shared" si="21"/>
        <v>0.1976685250886974</v>
      </c>
      <c r="H45" s="1">
        <f>0.02+0.25</f>
        <v>0.27</v>
      </c>
      <c r="I45" s="2">
        <f t="shared" si="22"/>
        <v>0.01368474404460213</v>
      </c>
      <c r="J45" s="1">
        <v>18.14</v>
      </c>
      <c r="K45" s="1">
        <v>2.16</v>
      </c>
    </row>
    <row r="46" spans="3:11" ht="12.75">
      <c r="C46" s="1"/>
      <c r="D46" s="1"/>
      <c r="E46" s="2"/>
      <c r="F46" s="1"/>
      <c r="G46" s="2"/>
      <c r="H46" s="1"/>
      <c r="I46" s="2"/>
      <c r="J46" s="1"/>
      <c r="K46" s="1"/>
    </row>
    <row r="47" spans="1:11" ht="12.75">
      <c r="A47" s="9" t="s">
        <v>14</v>
      </c>
      <c r="C47" s="1"/>
      <c r="D47" s="1"/>
      <c r="E47" s="2"/>
      <c r="F47" s="1"/>
      <c r="G47" s="2"/>
      <c r="H47" s="1"/>
      <c r="I47" s="2"/>
      <c r="J47" s="1"/>
      <c r="K47" s="1"/>
    </row>
    <row r="48" spans="1:11" ht="12.75">
      <c r="A48">
        <v>2006</v>
      </c>
      <c r="B48">
        <f aca="true" t="shared" si="23" ref="B48:D54">B56+B64+B72</f>
        <v>33</v>
      </c>
      <c r="C48" s="1">
        <f t="shared" si="23"/>
        <v>198.83</v>
      </c>
      <c r="D48" s="1">
        <f t="shared" si="23"/>
        <v>124.19</v>
      </c>
      <c r="E48" s="2">
        <f>D48/C48</f>
        <v>0.6246039330080974</v>
      </c>
      <c r="F48" s="1">
        <f aca="true" t="shared" si="24" ref="F48:F54">F56+F64+F72</f>
        <v>34.4</v>
      </c>
      <c r="G48" s="2">
        <f>F48/C48</f>
        <v>0.17301212090730772</v>
      </c>
      <c r="H48" s="1">
        <f aca="true" t="shared" si="25" ref="H48:H54">H56+H64+H72</f>
        <v>29.730000000000004</v>
      </c>
      <c r="I48" s="2">
        <f>H48/C48</f>
        <v>0.14952471960971686</v>
      </c>
      <c r="J48" s="1">
        <f aca="true" t="shared" si="26" ref="J48:K54">J56+J64+J72</f>
        <v>179.15999999999997</v>
      </c>
      <c r="K48" s="1">
        <f t="shared" si="26"/>
        <v>102.36000000000001</v>
      </c>
    </row>
    <row r="49" spans="1:11" ht="12.75">
      <c r="A49" s="10">
        <v>2004</v>
      </c>
      <c r="B49">
        <f t="shared" si="23"/>
        <v>34</v>
      </c>
      <c r="C49" s="1">
        <f t="shared" si="23"/>
        <v>154.42</v>
      </c>
      <c r="D49" s="1">
        <f t="shared" si="23"/>
        <v>105.25999999999999</v>
      </c>
      <c r="E49" s="2">
        <f aca="true" t="shared" si="27" ref="E49:E54">D49/C49</f>
        <v>0.6816474549928766</v>
      </c>
      <c r="F49" s="1">
        <f t="shared" si="24"/>
        <v>30.39</v>
      </c>
      <c r="G49" s="2">
        <f aca="true" t="shared" si="28" ref="G49:G54">F49/C49</f>
        <v>0.1968009325216941</v>
      </c>
      <c r="H49" s="1">
        <f t="shared" si="25"/>
        <v>6.28</v>
      </c>
      <c r="I49" s="2">
        <f aca="true" t="shared" si="29" ref="I49:I54">H49/C49</f>
        <v>0.04066830721409145</v>
      </c>
      <c r="J49" s="1">
        <f t="shared" si="26"/>
        <v>128.99</v>
      </c>
      <c r="K49" s="1">
        <f t="shared" si="26"/>
        <v>44.48</v>
      </c>
    </row>
    <row r="50" spans="1:11" ht="12.75">
      <c r="A50" s="10">
        <v>2002</v>
      </c>
      <c r="B50">
        <f t="shared" si="23"/>
        <v>38</v>
      </c>
      <c r="C50" s="1">
        <f t="shared" si="23"/>
        <v>130.60999999999999</v>
      </c>
      <c r="D50" s="1">
        <f t="shared" si="23"/>
        <v>81.91</v>
      </c>
      <c r="E50" s="2">
        <f t="shared" si="27"/>
        <v>0.6271342163693439</v>
      </c>
      <c r="F50" s="1">
        <f t="shared" si="24"/>
        <v>27.490000000000002</v>
      </c>
      <c r="G50" s="2">
        <f t="shared" si="28"/>
        <v>0.21047393002067227</v>
      </c>
      <c r="H50" s="1">
        <f t="shared" si="25"/>
        <v>9.81</v>
      </c>
      <c r="I50" s="2">
        <f t="shared" si="29"/>
        <v>0.07510910343771535</v>
      </c>
      <c r="J50" s="1">
        <f t="shared" si="26"/>
        <v>111.87</v>
      </c>
      <c r="K50" s="1">
        <f t="shared" si="26"/>
        <v>24.97</v>
      </c>
    </row>
    <row r="51" spans="1:11" ht="12.75">
      <c r="A51" s="11">
        <v>2000</v>
      </c>
      <c r="B51">
        <f t="shared" si="23"/>
        <v>33</v>
      </c>
      <c r="C51" s="1">
        <f t="shared" si="23"/>
        <v>146.82999999999998</v>
      </c>
      <c r="D51" s="1">
        <f t="shared" si="23"/>
        <v>108.01</v>
      </c>
      <c r="E51" s="2">
        <f t="shared" si="27"/>
        <v>0.7356126132261801</v>
      </c>
      <c r="F51" s="1">
        <f t="shared" si="24"/>
        <v>28.41</v>
      </c>
      <c r="G51" s="2">
        <f t="shared" si="28"/>
        <v>0.19348906899135057</v>
      </c>
      <c r="H51" s="1">
        <f t="shared" si="25"/>
        <v>0.66</v>
      </c>
      <c r="I51" s="2">
        <f t="shared" si="29"/>
        <v>0.004494994210992305</v>
      </c>
      <c r="J51" s="1">
        <f t="shared" si="26"/>
        <v>135.23</v>
      </c>
      <c r="K51" s="1">
        <f t="shared" si="26"/>
        <v>30.59</v>
      </c>
    </row>
    <row r="52" spans="1:11" ht="12.75">
      <c r="A52">
        <v>1998</v>
      </c>
      <c r="B52">
        <f t="shared" si="23"/>
        <v>33</v>
      </c>
      <c r="C52" s="1">
        <f t="shared" si="23"/>
        <v>113.22</v>
      </c>
      <c r="D52" s="1">
        <f t="shared" si="23"/>
        <v>70.45</v>
      </c>
      <c r="E52" s="2">
        <f t="shared" si="27"/>
        <v>0.6222398869457694</v>
      </c>
      <c r="F52" s="1">
        <f t="shared" si="24"/>
        <v>21.58</v>
      </c>
      <c r="G52" s="2">
        <f t="shared" si="28"/>
        <v>0.1906023670729553</v>
      </c>
      <c r="H52" s="1">
        <f t="shared" si="25"/>
        <v>14.67</v>
      </c>
      <c r="I52" s="2">
        <f t="shared" si="29"/>
        <v>0.12957074721780604</v>
      </c>
      <c r="J52" s="1">
        <f t="shared" si="26"/>
        <v>102.09</v>
      </c>
      <c r="K52" s="1">
        <f t="shared" si="26"/>
        <v>27.84</v>
      </c>
    </row>
    <row r="53" spans="1:11" ht="12.75">
      <c r="A53">
        <v>1996</v>
      </c>
      <c r="B53">
        <f t="shared" si="23"/>
        <v>34</v>
      </c>
      <c r="C53" s="1">
        <f t="shared" si="23"/>
        <v>97.13</v>
      </c>
      <c r="D53" s="1">
        <f t="shared" si="23"/>
        <v>62.81</v>
      </c>
      <c r="E53" s="2">
        <f t="shared" si="27"/>
        <v>0.6466591166477916</v>
      </c>
      <c r="F53" s="1">
        <f t="shared" si="24"/>
        <v>21.43</v>
      </c>
      <c r="G53" s="2">
        <f t="shared" si="28"/>
        <v>0.22063214248944715</v>
      </c>
      <c r="H53" s="1">
        <f t="shared" si="25"/>
        <v>7.03</v>
      </c>
      <c r="I53" s="2">
        <f t="shared" si="29"/>
        <v>0.07237722639761146</v>
      </c>
      <c r="J53" s="1">
        <f t="shared" si="26"/>
        <v>85.22</v>
      </c>
      <c r="K53" s="1">
        <f t="shared" si="26"/>
        <v>18.21</v>
      </c>
    </row>
    <row r="54" spans="1:11" ht="12.75">
      <c r="A54">
        <v>1994</v>
      </c>
      <c r="B54">
        <f t="shared" si="23"/>
        <v>35</v>
      </c>
      <c r="C54" s="1">
        <f t="shared" si="23"/>
        <v>129.85</v>
      </c>
      <c r="D54" s="1">
        <f t="shared" si="23"/>
        <v>76.63000000000001</v>
      </c>
      <c r="E54" s="2">
        <f t="shared" si="27"/>
        <v>0.5901424720831729</v>
      </c>
      <c r="F54" s="1">
        <f t="shared" si="24"/>
        <v>17.119999999999997</v>
      </c>
      <c r="G54" s="2">
        <f t="shared" si="28"/>
        <v>0.13184443588756256</v>
      </c>
      <c r="H54" s="1">
        <f t="shared" si="25"/>
        <v>32.120000000000005</v>
      </c>
      <c r="I54" s="2">
        <f t="shared" si="29"/>
        <v>0.2473623411628803</v>
      </c>
      <c r="J54" s="1">
        <f t="shared" si="26"/>
        <v>117.22</v>
      </c>
      <c r="K54" s="1">
        <f t="shared" si="26"/>
        <v>17.06</v>
      </c>
    </row>
    <row r="55" spans="1:11" ht="12.75">
      <c r="A55" t="s">
        <v>11</v>
      </c>
      <c r="C55" s="1"/>
      <c r="D55" s="1"/>
      <c r="E55" s="2"/>
      <c r="F55" s="1"/>
      <c r="G55" s="2"/>
      <c r="H55" s="1"/>
      <c r="I55" s="2"/>
      <c r="J55" s="1"/>
      <c r="K55" s="1"/>
    </row>
    <row r="56" spans="1:11" ht="12.75">
      <c r="A56">
        <v>2006</v>
      </c>
      <c r="B56">
        <v>14</v>
      </c>
      <c r="C56" s="1">
        <v>108.97</v>
      </c>
      <c r="D56" s="1">
        <v>73.34</v>
      </c>
      <c r="E56" s="2">
        <f aca="true" t="shared" si="30" ref="E56:E62">D56/C56</f>
        <v>0.673029274112141</v>
      </c>
      <c r="F56" s="1">
        <v>27.16</v>
      </c>
      <c r="G56" s="2">
        <f aca="true" t="shared" si="31" ref="G56:G62">F56/C56</f>
        <v>0.24924291089290632</v>
      </c>
      <c r="H56" s="1">
        <f>0.01+0.53</f>
        <v>0.54</v>
      </c>
      <c r="I56" s="2">
        <f aca="true" t="shared" si="32" ref="I56:I62">H56/C56</f>
        <v>0.004955492337340553</v>
      </c>
      <c r="J56" s="1">
        <v>96.6</v>
      </c>
      <c r="K56" s="1">
        <v>32.31</v>
      </c>
    </row>
    <row r="57" spans="1:11" ht="12.75">
      <c r="A57" s="10">
        <v>2004</v>
      </c>
      <c r="B57">
        <v>12</v>
      </c>
      <c r="C57" s="1">
        <v>61.86</v>
      </c>
      <c r="D57" s="1">
        <v>40.62</v>
      </c>
      <c r="E57" s="2">
        <f t="shared" si="30"/>
        <v>0.6566440349175557</v>
      </c>
      <c r="F57" s="1">
        <v>17.75</v>
      </c>
      <c r="G57" s="2">
        <f t="shared" si="31"/>
        <v>0.2869382476559974</v>
      </c>
      <c r="H57" s="1">
        <v>0</v>
      </c>
      <c r="I57" s="2">
        <f t="shared" si="32"/>
        <v>0</v>
      </c>
      <c r="J57" s="1">
        <v>52.32</v>
      </c>
      <c r="K57" s="1">
        <v>30.06</v>
      </c>
    </row>
    <row r="58" spans="1:11" ht="12.75">
      <c r="A58" s="10">
        <v>2002</v>
      </c>
      <c r="B58">
        <v>15</v>
      </c>
      <c r="C58" s="1">
        <v>46.64</v>
      </c>
      <c r="D58" s="1">
        <v>27.11</v>
      </c>
      <c r="E58" s="2">
        <f t="shared" si="30"/>
        <v>0.5812607204116638</v>
      </c>
      <c r="F58" s="1">
        <v>15.45</v>
      </c>
      <c r="G58" s="2">
        <f t="shared" si="31"/>
        <v>0.33126072041166377</v>
      </c>
      <c r="H58" s="1">
        <v>0</v>
      </c>
      <c r="I58" s="2">
        <f t="shared" si="32"/>
        <v>0</v>
      </c>
      <c r="J58" s="1">
        <v>38.08</v>
      </c>
      <c r="K58" s="1">
        <v>14.33</v>
      </c>
    </row>
    <row r="59" spans="1:11" ht="12.75">
      <c r="A59" s="11">
        <v>2000</v>
      </c>
      <c r="B59">
        <v>18</v>
      </c>
      <c r="C59" s="1">
        <v>78.8</v>
      </c>
      <c r="D59" s="1">
        <v>50.89</v>
      </c>
      <c r="E59" s="2">
        <f t="shared" si="30"/>
        <v>0.6458121827411167</v>
      </c>
      <c r="F59" s="1">
        <v>20.61</v>
      </c>
      <c r="G59" s="2">
        <f t="shared" si="31"/>
        <v>0.2615482233502538</v>
      </c>
      <c r="H59" s="1">
        <v>0.3</v>
      </c>
      <c r="I59" s="2">
        <f t="shared" si="32"/>
        <v>0.0038071065989847717</v>
      </c>
      <c r="J59" s="1">
        <v>71.98</v>
      </c>
      <c r="K59" s="1">
        <v>23.03</v>
      </c>
    </row>
    <row r="60" spans="1:11" ht="12.75">
      <c r="A60">
        <v>1998</v>
      </c>
      <c r="B60">
        <v>14</v>
      </c>
      <c r="C60" s="1">
        <v>60.97</v>
      </c>
      <c r="D60" s="1">
        <v>39.86</v>
      </c>
      <c r="E60" s="2">
        <f t="shared" si="30"/>
        <v>0.6537641463014597</v>
      </c>
      <c r="F60" s="1">
        <v>15.38</v>
      </c>
      <c r="G60" s="2">
        <f t="shared" si="31"/>
        <v>0.2522552074790881</v>
      </c>
      <c r="H60" s="1">
        <f>0.01+1.4</f>
        <v>1.41</v>
      </c>
      <c r="I60" s="2">
        <f t="shared" si="32"/>
        <v>0.023126127603739544</v>
      </c>
      <c r="J60" s="1">
        <v>53.87</v>
      </c>
      <c r="K60" s="1">
        <v>21.95</v>
      </c>
    </row>
    <row r="61" spans="1:11" ht="12.75">
      <c r="A61">
        <v>1996</v>
      </c>
      <c r="B61">
        <v>13</v>
      </c>
      <c r="C61" s="1">
        <v>41.12</v>
      </c>
      <c r="D61" s="1">
        <v>26.26</v>
      </c>
      <c r="E61" s="2">
        <f t="shared" si="30"/>
        <v>0.6386186770428016</v>
      </c>
      <c r="F61" s="1">
        <v>12.07</v>
      </c>
      <c r="G61" s="2">
        <f t="shared" si="31"/>
        <v>0.2935311284046693</v>
      </c>
      <c r="H61" s="1">
        <v>0.2</v>
      </c>
      <c r="I61" s="2">
        <f t="shared" si="32"/>
        <v>0.004863813229571985</v>
      </c>
      <c r="J61" s="1">
        <v>37.35</v>
      </c>
      <c r="K61" s="1">
        <v>9.86</v>
      </c>
    </row>
    <row r="62" spans="1:11" ht="12.75">
      <c r="A62">
        <v>1994</v>
      </c>
      <c r="B62">
        <v>10</v>
      </c>
      <c r="C62" s="1">
        <v>30.27</v>
      </c>
      <c r="D62" s="1">
        <v>19.51</v>
      </c>
      <c r="E62" s="2">
        <f t="shared" si="30"/>
        <v>0.6445325404691113</v>
      </c>
      <c r="F62" s="1">
        <v>8.85</v>
      </c>
      <c r="G62" s="2">
        <f t="shared" si="31"/>
        <v>0.2923686818632309</v>
      </c>
      <c r="H62" s="1">
        <v>0</v>
      </c>
      <c r="I62" s="2">
        <f t="shared" si="32"/>
        <v>0</v>
      </c>
      <c r="J62" s="1">
        <v>26.23</v>
      </c>
      <c r="K62" s="1">
        <v>8.45</v>
      </c>
    </row>
    <row r="63" spans="1:11" ht="12.75">
      <c r="A63" t="s">
        <v>12</v>
      </c>
      <c r="C63" s="1"/>
      <c r="D63" s="1"/>
      <c r="E63" s="2"/>
      <c r="F63" s="1"/>
      <c r="G63" s="2"/>
      <c r="H63" s="1"/>
      <c r="I63" s="2"/>
      <c r="J63" s="1"/>
      <c r="K63" s="1"/>
    </row>
    <row r="64" spans="1:11" ht="12.75">
      <c r="A64">
        <v>2006</v>
      </c>
      <c r="B64">
        <v>15</v>
      </c>
      <c r="C64" s="1">
        <v>53.71</v>
      </c>
      <c r="D64" s="1">
        <v>29.7</v>
      </c>
      <c r="E64" s="2">
        <f aca="true" t="shared" si="33" ref="E64:E70">D64/C64</f>
        <v>0.5529696518339229</v>
      </c>
      <c r="F64" s="1">
        <v>3.16</v>
      </c>
      <c r="G64" s="2">
        <f aca="true" t="shared" si="34" ref="G64:G70">F64/C64</f>
        <v>0.05883448147458574</v>
      </c>
      <c r="H64" s="1">
        <f>0.05+19.76</f>
        <v>19.810000000000002</v>
      </c>
      <c r="I64" s="2">
        <f aca="true" t="shared" si="35" ref="I64:I70">H64/C64</f>
        <v>0.3688326196239062</v>
      </c>
      <c r="J64" s="1">
        <v>47.05</v>
      </c>
      <c r="K64" s="1">
        <v>67.4</v>
      </c>
    </row>
    <row r="65" spans="1:11" ht="12.75">
      <c r="A65" s="10">
        <v>2004</v>
      </c>
      <c r="B65">
        <v>14</v>
      </c>
      <c r="C65" s="1">
        <v>39.12</v>
      </c>
      <c r="D65" s="1">
        <v>29.11</v>
      </c>
      <c r="E65" s="2">
        <f t="shared" si="33"/>
        <v>0.744120654396728</v>
      </c>
      <c r="F65" s="1">
        <v>2.91</v>
      </c>
      <c r="G65" s="2">
        <f t="shared" si="34"/>
        <v>0.07438650306748468</v>
      </c>
      <c r="H65" s="1">
        <v>5.23</v>
      </c>
      <c r="I65" s="2">
        <f t="shared" si="35"/>
        <v>0.1336912065439673</v>
      </c>
      <c r="J65" s="1">
        <v>32.87</v>
      </c>
      <c r="K65" s="1">
        <v>6.3</v>
      </c>
    </row>
    <row r="66" spans="1:11" ht="12.75">
      <c r="A66" s="10">
        <v>2002</v>
      </c>
      <c r="B66">
        <v>19</v>
      </c>
      <c r="C66" s="1">
        <v>51.96</v>
      </c>
      <c r="D66" s="1">
        <v>30.01</v>
      </c>
      <c r="E66" s="2">
        <f t="shared" si="33"/>
        <v>0.5775596612779061</v>
      </c>
      <c r="F66" s="1">
        <v>7.26</v>
      </c>
      <c r="G66" s="2">
        <f t="shared" si="34"/>
        <v>0.1397228637413395</v>
      </c>
      <c r="H66" s="1">
        <f>0.05+9.03</f>
        <v>9.08</v>
      </c>
      <c r="I66" s="2">
        <f t="shared" si="35"/>
        <v>0.1747498075442648</v>
      </c>
      <c r="J66" s="1">
        <v>45.81</v>
      </c>
      <c r="K66" s="1">
        <v>6.58</v>
      </c>
    </row>
    <row r="67" spans="1:11" ht="12.75">
      <c r="A67" s="11">
        <v>2000</v>
      </c>
      <c r="B67">
        <v>10</v>
      </c>
      <c r="C67" s="1">
        <v>16.94</v>
      </c>
      <c r="D67" s="1">
        <v>13.09</v>
      </c>
      <c r="E67" s="2">
        <f t="shared" si="33"/>
        <v>0.7727272727272727</v>
      </c>
      <c r="F67" s="1">
        <v>1.55</v>
      </c>
      <c r="G67" s="2">
        <f t="shared" si="34"/>
        <v>0.09149940968122786</v>
      </c>
      <c r="H67" s="1">
        <v>0.31</v>
      </c>
      <c r="I67" s="2">
        <f t="shared" si="35"/>
        <v>0.01829988193624557</v>
      </c>
      <c r="J67" s="1">
        <v>14.27</v>
      </c>
      <c r="K67" s="1">
        <v>2.72</v>
      </c>
    </row>
    <row r="68" spans="1:11" ht="12.75">
      <c r="A68">
        <v>1998</v>
      </c>
      <c r="B68">
        <v>14</v>
      </c>
      <c r="C68" s="1">
        <v>40.55</v>
      </c>
      <c r="D68" s="1">
        <v>22.73</v>
      </c>
      <c r="E68" s="2">
        <f t="shared" si="33"/>
        <v>0.5605425400739827</v>
      </c>
      <c r="F68" s="1">
        <v>3.19</v>
      </c>
      <c r="G68" s="2">
        <f t="shared" si="34"/>
        <v>0.07866831072749692</v>
      </c>
      <c r="H68" s="1">
        <f>0.53+12.73</f>
        <v>13.26</v>
      </c>
      <c r="I68" s="2">
        <f t="shared" si="35"/>
        <v>0.3270036991368681</v>
      </c>
      <c r="J68" s="1">
        <v>37.82</v>
      </c>
      <c r="K68" s="1">
        <v>3.08</v>
      </c>
    </row>
    <row r="69" spans="1:11" ht="12.75">
      <c r="A69">
        <v>1996</v>
      </c>
      <c r="B69">
        <v>8</v>
      </c>
      <c r="C69" s="1">
        <v>19.49</v>
      </c>
      <c r="D69" s="1">
        <v>15.36</v>
      </c>
      <c r="E69" s="2">
        <f t="shared" si="33"/>
        <v>0.7880964597229349</v>
      </c>
      <c r="F69" s="1">
        <v>2.79</v>
      </c>
      <c r="G69" s="2">
        <f t="shared" si="34"/>
        <v>0.14315033350436124</v>
      </c>
      <c r="H69" s="1">
        <f>0.01+0.57</f>
        <v>0.58</v>
      </c>
      <c r="I69" s="2">
        <f t="shared" si="35"/>
        <v>0.029758850692662906</v>
      </c>
      <c r="J69" s="1">
        <v>17.01</v>
      </c>
      <c r="K69" s="1">
        <v>2.47</v>
      </c>
    </row>
    <row r="70" spans="1:11" ht="12.75">
      <c r="A70">
        <v>1994</v>
      </c>
      <c r="B70">
        <v>16</v>
      </c>
      <c r="C70" s="1">
        <v>73.36</v>
      </c>
      <c r="D70" s="1">
        <v>38.45</v>
      </c>
      <c r="E70" s="2">
        <f t="shared" si="33"/>
        <v>0.5241275899672847</v>
      </c>
      <c r="F70" s="1">
        <v>2.37</v>
      </c>
      <c r="G70" s="2">
        <f t="shared" si="34"/>
        <v>0.032306434023991276</v>
      </c>
      <c r="H70" s="1">
        <f>12.89+18.87</f>
        <v>31.76</v>
      </c>
      <c r="I70" s="2">
        <f t="shared" si="35"/>
        <v>0.4329334787350055</v>
      </c>
      <c r="J70" s="1">
        <v>68.46</v>
      </c>
      <c r="K70" s="1">
        <v>4.91</v>
      </c>
    </row>
    <row r="71" spans="1:11" ht="12.75">
      <c r="A71" t="s">
        <v>13</v>
      </c>
      <c r="C71" s="1"/>
      <c r="D71" s="1"/>
      <c r="E71" s="2"/>
      <c r="F71" s="1"/>
      <c r="G71" s="2"/>
      <c r="H71" s="1"/>
      <c r="I71" s="2"/>
      <c r="J71" s="1"/>
      <c r="K71" s="1"/>
    </row>
    <row r="72" spans="1:11" ht="12.75">
      <c r="A72">
        <v>2006</v>
      </c>
      <c r="B72">
        <v>4</v>
      </c>
      <c r="C72" s="1">
        <v>36.15</v>
      </c>
      <c r="D72" s="1">
        <v>21.15</v>
      </c>
      <c r="E72" s="2">
        <f aca="true" t="shared" si="36" ref="E72:E78">D72/C72</f>
        <v>0.5850622406639004</v>
      </c>
      <c r="F72" s="1">
        <v>4.08</v>
      </c>
      <c r="G72" s="2">
        <f aca="true" t="shared" si="37" ref="G72:G78">F72/C72</f>
        <v>0.11286307053941909</v>
      </c>
      <c r="H72" s="1">
        <f>6.57+2.81</f>
        <v>9.38</v>
      </c>
      <c r="I72" s="2">
        <f aca="true" t="shared" si="38" ref="I72:I78">H72/C72</f>
        <v>0.25947441217150763</v>
      </c>
      <c r="J72" s="1">
        <v>35.51</v>
      </c>
      <c r="K72" s="1">
        <v>2.65</v>
      </c>
    </row>
    <row r="73" spans="1:11" ht="12.75">
      <c r="A73" s="10">
        <v>2004</v>
      </c>
      <c r="B73">
        <v>8</v>
      </c>
      <c r="C73" s="1">
        <v>53.44</v>
      </c>
      <c r="D73" s="1">
        <v>35.53</v>
      </c>
      <c r="E73" s="2">
        <f t="shared" si="36"/>
        <v>0.6648577844311377</v>
      </c>
      <c r="F73" s="1">
        <v>9.73</v>
      </c>
      <c r="G73" s="2">
        <f t="shared" si="37"/>
        <v>0.18207335329341318</v>
      </c>
      <c r="H73" s="1">
        <v>1.05</v>
      </c>
      <c r="I73" s="2">
        <f t="shared" si="38"/>
        <v>0.019648203592814373</v>
      </c>
      <c r="J73" s="1">
        <v>43.8</v>
      </c>
      <c r="K73" s="1">
        <v>8.12</v>
      </c>
    </row>
    <row r="74" spans="1:11" ht="12.75">
      <c r="A74" s="10">
        <v>2002</v>
      </c>
      <c r="B74">
        <v>4</v>
      </c>
      <c r="C74" s="1">
        <v>32.01</v>
      </c>
      <c r="D74" s="1">
        <v>24.79</v>
      </c>
      <c r="E74" s="2">
        <f t="shared" si="36"/>
        <v>0.774445485785692</v>
      </c>
      <c r="F74" s="1">
        <v>4.78</v>
      </c>
      <c r="G74" s="2">
        <f t="shared" si="37"/>
        <v>0.14932833489534522</v>
      </c>
      <c r="H74" s="1">
        <f>0.03+0.7</f>
        <v>0.73</v>
      </c>
      <c r="I74" s="2">
        <f t="shared" si="38"/>
        <v>0.02280537332083724</v>
      </c>
      <c r="J74" s="1">
        <v>27.98</v>
      </c>
      <c r="K74" s="1">
        <v>4.06</v>
      </c>
    </row>
    <row r="75" spans="1:11" ht="12.75">
      <c r="A75" s="11">
        <v>2000</v>
      </c>
      <c r="B75">
        <v>5</v>
      </c>
      <c r="C75" s="1">
        <v>51.09</v>
      </c>
      <c r="D75" s="1">
        <v>44.03</v>
      </c>
      <c r="E75" s="2">
        <f t="shared" si="36"/>
        <v>0.8618124877666862</v>
      </c>
      <c r="F75" s="1">
        <v>6.25</v>
      </c>
      <c r="G75" s="2">
        <f t="shared" si="37"/>
        <v>0.12233313760031317</v>
      </c>
      <c r="H75" s="1">
        <v>0.05</v>
      </c>
      <c r="I75" s="2">
        <f t="shared" si="38"/>
        <v>0.0009786651008025053</v>
      </c>
      <c r="J75" s="1">
        <v>48.98</v>
      </c>
      <c r="K75" s="1">
        <v>4.84</v>
      </c>
    </row>
    <row r="76" spans="1:11" ht="12.75">
      <c r="A76">
        <v>1998</v>
      </c>
      <c r="B76">
        <v>5</v>
      </c>
      <c r="C76" s="1">
        <v>11.7</v>
      </c>
      <c r="D76" s="1">
        <v>7.86</v>
      </c>
      <c r="E76" s="2">
        <f t="shared" si="36"/>
        <v>0.6717948717948719</v>
      </c>
      <c r="F76" s="1">
        <v>3.01</v>
      </c>
      <c r="G76" s="2">
        <f t="shared" si="37"/>
        <v>0.25726495726495724</v>
      </c>
      <c r="H76" s="1">
        <v>0</v>
      </c>
      <c r="I76" s="2">
        <f t="shared" si="38"/>
        <v>0</v>
      </c>
      <c r="J76" s="1">
        <v>10.4</v>
      </c>
      <c r="K76" s="1">
        <v>2.81</v>
      </c>
    </row>
    <row r="77" spans="1:11" ht="12.75">
      <c r="A77">
        <v>1996</v>
      </c>
      <c r="B77">
        <v>13</v>
      </c>
      <c r="C77" s="1">
        <v>36.52</v>
      </c>
      <c r="D77" s="1">
        <v>21.19</v>
      </c>
      <c r="E77" s="2">
        <f t="shared" si="36"/>
        <v>0.5802300109529025</v>
      </c>
      <c r="F77" s="1">
        <v>6.57</v>
      </c>
      <c r="G77" s="2">
        <f t="shared" si="37"/>
        <v>0.1799014238773275</v>
      </c>
      <c r="H77" s="1">
        <f>0.21+6.04</f>
        <v>6.25</v>
      </c>
      <c r="I77" s="2">
        <f t="shared" si="38"/>
        <v>0.1711391018619934</v>
      </c>
      <c r="J77" s="1">
        <v>30.86</v>
      </c>
      <c r="K77" s="1">
        <v>5.88</v>
      </c>
    </row>
    <row r="78" spans="1:11" ht="12.75">
      <c r="A78">
        <v>1994</v>
      </c>
      <c r="B78">
        <v>9</v>
      </c>
      <c r="C78" s="1">
        <v>26.22</v>
      </c>
      <c r="D78" s="1">
        <v>18.67</v>
      </c>
      <c r="E78" s="2">
        <f t="shared" si="36"/>
        <v>0.712051868802441</v>
      </c>
      <c r="F78" s="1">
        <v>5.9</v>
      </c>
      <c r="G78" s="2">
        <f t="shared" si="37"/>
        <v>0.22501906941266211</v>
      </c>
      <c r="H78" s="1">
        <v>0.36</v>
      </c>
      <c r="I78" s="2">
        <f t="shared" si="38"/>
        <v>0.013729977116704806</v>
      </c>
      <c r="J78" s="1">
        <v>22.53</v>
      </c>
      <c r="K78" s="1">
        <v>3.7</v>
      </c>
    </row>
    <row r="79" spans="1:11" ht="12.75">
      <c r="A79" s="1" t="s">
        <v>18</v>
      </c>
      <c r="C79" s="1"/>
      <c r="D79" s="1"/>
      <c r="F79" t="s">
        <v>15</v>
      </c>
      <c r="G79" s="2"/>
      <c r="H79" s="1"/>
      <c r="I79" s="2"/>
      <c r="J79" s="1"/>
      <c r="K79" s="1"/>
    </row>
    <row r="80" spans="3:11" ht="12.75">
      <c r="C80" s="1" t="s">
        <v>16</v>
      </c>
      <c r="D80" s="1"/>
      <c r="E80" s="2"/>
      <c r="F80" s="1"/>
      <c r="G80" s="2"/>
      <c r="H80" s="1"/>
      <c r="I80" s="2"/>
      <c r="J80" s="1"/>
      <c r="K80" s="1"/>
    </row>
  </sheetData>
  <printOptions/>
  <pageMargins left="0.5" right="0.2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2006-11-01T18:42:45Z</cp:lastPrinted>
  <dcterms:created xsi:type="dcterms:W3CDTF">2002-10-31T21:09:53Z</dcterms:created>
  <dcterms:modified xsi:type="dcterms:W3CDTF">2006-11-01T18:44:14Z</dcterms:modified>
  <cp:category/>
  <cp:version/>
  <cp:contentType/>
  <cp:contentStatus/>
</cp:coreProperties>
</file>