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36" windowWidth="14148" windowHeight="79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<sst xmlns="http://schemas.openxmlformats.org/spreadsheetml/2006/main" count="171" uniqueCount="158">
  <si>
    <t>Selected Sources of Funds</t>
  </si>
  <si>
    <t>Democratic Senatorial Campaign Committee</t>
  </si>
  <si>
    <t>National Republican Senatorial Committee</t>
  </si>
  <si>
    <t>Proceeds from Joinfundraising Committees</t>
  </si>
  <si>
    <t>Transfers from Candidate Committees</t>
  </si>
  <si>
    <t>AK</t>
  </si>
  <si>
    <t>CO</t>
  </si>
  <si>
    <t>HI</t>
  </si>
  <si>
    <t>INOUYE, DANIEL K</t>
  </si>
  <si>
    <t>IA</t>
  </si>
  <si>
    <t>HARKIN, THOMAS RICHARD</t>
  </si>
  <si>
    <t>ID</t>
  </si>
  <si>
    <t>IL</t>
  </si>
  <si>
    <t>DURBIN, RICHARD J</t>
  </si>
  <si>
    <t>OBAMA, BARACK</t>
  </si>
  <si>
    <t>LA</t>
  </si>
  <si>
    <t>BREAUX, JOHN B</t>
  </si>
  <si>
    <t>MD</t>
  </si>
  <si>
    <t>SARBANES, PAUL S</t>
  </si>
  <si>
    <t>MI</t>
  </si>
  <si>
    <t>LEVIN, CARL</t>
  </si>
  <si>
    <t>RIEGLE, DONALD W JR</t>
  </si>
  <si>
    <t>NC</t>
  </si>
  <si>
    <t>ND</t>
  </si>
  <si>
    <t>DORGAN, BYRON L</t>
  </si>
  <si>
    <t>NE</t>
  </si>
  <si>
    <t>KERREY, J ROBERT</t>
  </si>
  <si>
    <t>NJ</t>
  </si>
  <si>
    <t>LAUTENBERG, FRANK R</t>
  </si>
  <si>
    <t>NV</t>
  </si>
  <si>
    <t>REID, HARRY</t>
  </si>
  <si>
    <t>OK</t>
  </si>
  <si>
    <t>OR</t>
  </si>
  <si>
    <t>WYDEN, RONALD LEE</t>
  </si>
  <si>
    <t>RI</t>
  </si>
  <si>
    <t>REED, JACK</t>
  </si>
  <si>
    <t>VT</t>
  </si>
  <si>
    <t>JEFFORDS, JAMES M</t>
  </si>
  <si>
    <t>LEAHY, PATRICK</t>
  </si>
  <si>
    <t>WA</t>
  </si>
  <si>
    <t>MURRAY, PATTY</t>
  </si>
  <si>
    <t>WI</t>
  </si>
  <si>
    <t>FEINGOLD, RUSSELL D</t>
  </si>
  <si>
    <t>WV</t>
  </si>
  <si>
    <t>ROCKEFELLER, JOHN DAVISON IV</t>
  </si>
  <si>
    <t>CALIFORNIA SENATE 2006</t>
  </si>
  <si>
    <t>FLORIDA SENATE 2006</t>
  </si>
  <si>
    <t>MICHIGAN SENATE 2006</t>
  </si>
  <si>
    <t>NEW MEXICO SENATE 2006</t>
  </si>
  <si>
    <t>SENATE VICTORY 2006</t>
  </si>
  <si>
    <t>WASHINGTON SENATE 2006</t>
  </si>
  <si>
    <t>WOMEN SENATE 2006</t>
  </si>
  <si>
    <t>BOND SENATE VICTORY COMMITTEE</t>
  </si>
  <si>
    <t>ELIZABETH DOLE MAJORITY COMMITTEE, THE</t>
  </si>
  <si>
    <t>GEORGE ALLEN VICTORY COMMITTEE</t>
  </si>
  <si>
    <t>GEORGE ALLEN VICTORY COMMITTEE; THE</t>
  </si>
  <si>
    <t>MARTINEZ VICTORY FUND</t>
  </si>
  <si>
    <t>TALENT MAJORITY CMMITTEE</t>
  </si>
  <si>
    <t>STEVENS, THEODORE F (TED)</t>
  </si>
  <si>
    <t>AL</t>
  </si>
  <si>
    <t>SESSIONS, JEFFERSON B</t>
  </si>
  <si>
    <t>SHELBY, RICHARD C</t>
  </si>
  <si>
    <t>ALLARD, A WAYNE</t>
  </si>
  <si>
    <t>GA</t>
  </si>
  <si>
    <t>ISAKSON, JOHN HARDY</t>
  </si>
  <si>
    <t>CRAPO, MICHAEL D</t>
  </si>
  <si>
    <t>MS</t>
  </si>
  <si>
    <t>COCHRAN, THAD</t>
  </si>
  <si>
    <t>DOLE, ELIZABETH H</t>
  </si>
  <si>
    <t>HAGEL, CHARLES T</t>
  </si>
  <si>
    <t>NH</t>
  </si>
  <si>
    <t>GREGG, JUDD A</t>
  </si>
  <si>
    <t>NM</t>
  </si>
  <si>
    <t>DOMENICI, PETE V</t>
  </si>
  <si>
    <t>INHOFE, JAMES M</t>
  </si>
  <si>
    <t>TN</t>
  </si>
  <si>
    <t>ALEXANDER, LAMAR</t>
  </si>
  <si>
    <t>TX</t>
  </si>
  <si>
    <t>HUTCHISON, KAY BAILEY</t>
  </si>
  <si>
    <t>VA</t>
  </si>
  <si>
    <t>WARNER, JOHN WILLIAM</t>
  </si>
  <si>
    <t>WY</t>
  </si>
  <si>
    <t>ENZI, MICHAEL B</t>
  </si>
  <si>
    <t>total</t>
  </si>
  <si>
    <t>2005 PRESIDENTS DINNER COMMITTEE</t>
  </si>
  <si>
    <t>MAJORITY FUND FOR AMERICA'S FUTURE COMMITTEE THE</t>
  </si>
  <si>
    <t>SPECTER SENATE VICTORY COMMITTEE</t>
  </si>
  <si>
    <t>TENNESSEE U.S. SENATE VICTORY FUND</t>
  </si>
  <si>
    <t>DEMOCRACY FOR THE SENATE</t>
  </si>
  <si>
    <t>NEW YORK SENATE 2000</t>
  </si>
  <si>
    <t>ARIZONA SENATE 2006</t>
  </si>
  <si>
    <t>ENSIGN MAJORITY COMMITTEE</t>
  </si>
  <si>
    <t>KY</t>
  </si>
  <si>
    <t>MCCONNELL, MITCH</t>
  </si>
  <si>
    <t>CT</t>
  </si>
  <si>
    <t>DE</t>
  </si>
  <si>
    <t>DODD, CHRISTOPHER</t>
  </si>
  <si>
    <t>LIEBERMAN, JOSEPH</t>
  </si>
  <si>
    <t>BIDEN, JOSEPH</t>
  </si>
  <si>
    <t>GRANT, LARRY L</t>
  </si>
  <si>
    <t>NY</t>
  </si>
  <si>
    <t>CLINTON, HILLARY RODHAM</t>
  </si>
  <si>
    <t>RADNOFSKY, BARBARA ANN</t>
  </si>
  <si>
    <t>NEW JERSEY SENATE 2006</t>
  </si>
  <si>
    <t>CHAMBLISS, SAXBY</t>
  </si>
  <si>
    <t>MN</t>
  </si>
  <si>
    <t>COLEMAN, NORM</t>
  </si>
  <si>
    <t>FL</t>
  </si>
  <si>
    <t>MARTINEZ, MEL</t>
  </si>
  <si>
    <t>SANTORUM VICTORY COMMITTEE</t>
  </si>
  <si>
    <t>CARPER, THOMAS</t>
  </si>
  <si>
    <t>TENNESSEE VICTORY 2006</t>
  </si>
  <si>
    <t>MINNESOTA GRASSROOTS VICTORY</t>
  </si>
  <si>
    <t>GARDEN STATE TAKE BACK AMERICA</t>
  </si>
  <si>
    <t>SENATE 2006</t>
  </si>
  <si>
    <t>CA</t>
  </si>
  <si>
    <t>FEINSTEIN, DIANNE</t>
  </si>
  <si>
    <t>GRASSLEY, CHARLES E</t>
  </si>
  <si>
    <t>IN</t>
  </si>
  <si>
    <t>LUGAR, RICHARD G</t>
  </si>
  <si>
    <t>TAUZIN, WILBERT J II</t>
  </si>
  <si>
    <t>CONRAD, KENT</t>
  </si>
  <si>
    <t>BINGAMAN, JEFF</t>
  </si>
  <si>
    <t>MA</t>
  </si>
  <si>
    <t>KENNEDY, EDWARD M</t>
  </si>
  <si>
    <t>MT</t>
  </si>
  <si>
    <t>BAUCUS, MAX</t>
  </si>
  <si>
    <t>SCHUMER, CHARLES E</t>
  </si>
  <si>
    <t>SALAZAR, KEN</t>
  </si>
  <si>
    <t>LANDRIEU, MARY L</t>
  </si>
  <si>
    <t>GIULIANI, RUDOLPH</t>
  </si>
  <si>
    <t>SD</t>
  </si>
  <si>
    <t>THUNE, JOHN</t>
  </si>
  <si>
    <t>UT</t>
  </si>
  <si>
    <t>HATCH, ORRIN G</t>
  </si>
  <si>
    <t>CRAIG, LARRY E</t>
  </si>
  <si>
    <t>KS</t>
  </si>
  <si>
    <t>ROBERTS, PAT</t>
  </si>
  <si>
    <t>CORNYN, JOHN</t>
  </si>
  <si>
    <t>BURR, RICHARD M</t>
  </si>
  <si>
    <t>LOTT, TRENT</t>
  </si>
  <si>
    <t>OH</t>
  </si>
  <si>
    <t>VOINOVICH, GEORGE V</t>
  </si>
  <si>
    <t>VITTER, DAVID</t>
  </si>
  <si>
    <t>ENSIGN, JOHN ERIC</t>
  </si>
  <si>
    <t>SMITH, GORDON</t>
  </si>
  <si>
    <t>SC</t>
  </si>
  <si>
    <t>GRAHAM, LINDSEY</t>
  </si>
  <si>
    <t>SUNUNU, JOHN</t>
  </si>
  <si>
    <t>JOHNSON, TIM</t>
  </si>
  <si>
    <t>MISSOURI SENATE 2006</t>
  </si>
  <si>
    <t>BIG SKY SENATE VICTORY</t>
  </si>
  <si>
    <t>KEYSTONE SENATE 2006</t>
  </si>
  <si>
    <t>MARYLAND SENATE VICTORY 2006</t>
  </si>
  <si>
    <t>RHODE ISLAND SENATE 2006</t>
  </si>
  <si>
    <t>VIRGINIA SENATE 2006</t>
  </si>
  <si>
    <t>HOUSE AND SENATE VICTORY FUND</t>
  </si>
  <si>
    <t>for National Party Congressional Committees Through October 18, 2006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</si>
</sst>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8"/>
  <sheetViews>
    <sheetView tabSelected="1" workbookViewId="0" topLeftCell="A1">
      <selection activeCell="A60" sqref="A60:IV68"/>
    </sheetView>
  </sheetViews>
  <sheetFormatPr defaultColWidth="9.140625" defaultRowHeight="12.75"/>
  <cols>
    <col min="2" max="2" width="42.7109375" style="0" bestFit="1" customWidth="1"/>
    <col min="3" max="3" width="13.8515625" style="1" customWidth="1"/>
    <col min="5" max="5" width="5.7109375" style="0" customWidth="1"/>
    <col min="6" max="6" width="5.8515625" style="0" customWidth="1"/>
    <col min="7" max="7" width="48.57421875" style="0" customWidth="1"/>
    <col min="8" max="8" width="10.140625" style="0" bestFit="1" customWidth="1"/>
  </cols>
  <sheetData>
    <row r="1" spans="4:8" ht="12.75">
      <c r="D1" s="2" t="s">
        <v>0</v>
      </c>
      <c r="H1" s="1"/>
    </row>
    <row r="2" spans="4:8" ht="12.75">
      <c r="D2" s="2" t="s">
        <v>157</v>
      </c>
      <c r="H2" s="1"/>
    </row>
    <row r="3" spans="1:8" ht="12.75">
      <c r="A3" t="s">
        <v>1</v>
      </c>
      <c r="F3" t="s">
        <v>2</v>
      </c>
      <c r="H3" s="1"/>
    </row>
    <row r="4" spans="2:8" ht="12.75">
      <c r="B4" t="s">
        <v>3</v>
      </c>
      <c r="G4" t="s">
        <v>3</v>
      </c>
      <c r="H4" s="1"/>
    </row>
    <row r="5" spans="2:8" ht="12.75">
      <c r="B5" t="s">
        <v>90</v>
      </c>
      <c r="C5" s="1">
        <f>525800</f>
        <v>525800</v>
      </c>
      <c r="G5" t="s">
        <v>84</v>
      </c>
      <c r="H5" s="1">
        <v>400000</v>
      </c>
    </row>
    <row r="6" spans="2:8" ht="12.75">
      <c r="B6" t="s">
        <v>151</v>
      </c>
      <c r="C6" s="1">
        <v>55000</v>
      </c>
      <c r="G6" t="s">
        <v>91</v>
      </c>
      <c r="H6" s="1">
        <f>80000+4103</f>
        <v>84103</v>
      </c>
    </row>
    <row r="7" spans="2:8" ht="12.75">
      <c r="B7" t="s">
        <v>45</v>
      </c>
      <c r="C7" s="1">
        <v>175000</v>
      </c>
      <c r="G7" t="s">
        <v>52</v>
      </c>
      <c r="H7" s="1">
        <v>30057</v>
      </c>
    </row>
    <row r="8" spans="2:8" ht="12.75">
      <c r="B8" t="s">
        <v>113</v>
      </c>
      <c r="C8" s="1">
        <f>1689+4000</f>
        <v>5689</v>
      </c>
      <c r="G8" t="s">
        <v>53</v>
      </c>
      <c r="H8" s="1">
        <v>305000</v>
      </c>
    </row>
    <row r="9" spans="2:8" ht="12.75">
      <c r="B9" t="s">
        <v>156</v>
      </c>
      <c r="C9" s="1">
        <v>650000</v>
      </c>
      <c r="G9" t="s">
        <v>54</v>
      </c>
      <c r="H9" s="1">
        <v>9242</v>
      </c>
    </row>
    <row r="10" spans="2:8" ht="12.75">
      <c r="B10" t="s">
        <v>88</v>
      </c>
      <c r="C10" s="1">
        <v>26487</v>
      </c>
      <c r="G10" t="s">
        <v>55</v>
      </c>
      <c r="H10" s="1">
        <v>115000</v>
      </c>
    </row>
    <row r="11" spans="2:8" ht="12.75">
      <c r="B11" t="s">
        <v>46</v>
      </c>
      <c r="C11" s="1">
        <f>653700+10000</f>
        <v>663700</v>
      </c>
      <c r="G11" t="s">
        <v>85</v>
      </c>
      <c r="H11" s="1">
        <v>62448</v>
      </c>
    </row>
    <row r="12" spans="2:8" ht="12.75">
      <c r="B12" t="s">
        <v>152</v>
      </c>
      <c r="C12" s="1">
        <v>58000</v>
      </c>
      <c r="G12" t="s">
        <v>56</v>
      </c>
      <c r="H12" s="1">
        <v>88996</v>
      </c>
    </row>
    <row r="13" spans="2:8" ht="12.75">
      <c r="B13" t="s">
        <v>153</v>
      </c>
      <c r="C13" s="1">
        <v>60000</v>
      </c>
      <c r="G13" t="s">
        <v>109</v>
      </c>
      <c r="H13" s="1">
        <v>30000</v>
      </c>
    </row>
    <row r="14" spans="2:8" ht="12.75">
      <c r="B14" t="s">
        <v>47</v>
      </c>
      <c r="C14" s="1">
        <f>348200</f>
        <v>348200</v>
      </c>
      <c r="G14" t="s">
        <v>86</v>
      </c>
      <c r="H14" s="1">
        <v>11681</v>
      </c>
    </row>
    <row r="15" spans="2:8" ht="12.75">
      <c r="B15" t="s">
        <v>112</v>
      </c>
      <c r="C15" s="1">
        <f>65700</f>
        <v>65700</v>
      </c>
      <c r="G15" t="s">
        <v>57</v>
      </c>
      <c r="H15" s="1">
        <f>48500+45000</f>
        <v>93500</v>
      </c>
    </row>
    <row r="16" spans="2:8" ht="12.75">
      <c r="B16" t="s">
        <v>150</v>
      </c>
      <c r="C16" s="1">
        <v>20000</v>
      </c>
      <c r="G16" t="s">
        <v>87</v>
      </c>
      <c r="H16" s="1">
        <f>419800+5049</f>
        <v>424849</v>
      </c>
    </row>
    <row r="17" spans="2:3" ht="12.75">
      <c r="B17" t="s">
        <v>103</v>
      </c>
      <c r="C17" s="1">
        <f>535000</f>
        <v>535000</v>
      </c>
    </row>
    <row r="18" spans="2:8" ht="12.75">
      <c r="B18" t="s">
        <v>48</v>
      </c>
      <c r="C18" s="1">
        <f>45000+6000</f>
        <v>51000</v>
      </c>
      <c r="H18" s="1">
        <f>SUM(H5:H16)</f>
        <v>1654876</v>
      </c>
    </row>
    <row r="19" spans="2:3" ht="12.75">
      <c r="B19" t="s">
        <v>89</v>
      </c>
      <c r="C19" s="1">
        <v>3350</v>
      </c>
    </row>
    <row r="20" spans="2:8" ht="12.75">
      <c r="B20" t="s">
        <v>154</v>
      </c>
      <c r="C20" s="1">
        <v>5000</v>
      </c>
      <c r="H20" s="1"/>
    </row>
    <row r="21" spans="2:8" ht="12.75">
      <c r="B21" t="s">
        <v>114</v>
      </c>
      <c r="C21" s="1">
        <v>500</v>
      </c>
      <c r="H21" s="1"/>
    </row>
    <row r="22" spans="2:8" ht="12.75">
      <c r="B22" t="s">
        <v>49</v>
      </c>
      <c r="C22" s="1">
        <f>224000</f>
        <v>224000</v>
      </c>
      <c r="H22" s="1"/>
    </row>
    <row r="23" spans="2:8" ht="12.75">
      <c r="B23" t="s">
        <v>111</v>
      </c>
      <c r="C23" s="1">
        <f>97000</f>
        <v>97000</v>
      </c>
      <c r="H23" s="1"/>
    </row>
    <row r="24" spans="2:10" ht="12.75">
      <c r="B24" t="s">
        <v>155</v>
      </c>
      <c r="C24" s="1">
        <v>185000</v>
      </c>
      <c r="H24" s="1"/>
      <c r="I24" s="1"/>
      <c r="J24" s="1"/>
    </row>
    <row r="25" spans="2:8" ht="12.75">
      <c r="B25" t="s">
        <v>50</v>
      </c>
      <c r="C25" s="1">
        <f>424800+30000</f>
        <v>454800</v>
      </c>
      <c r="H25" s="1"/>
    </row>
    <row r="26" spans="2:9" ht="12.75">
      <c r="B26" t="s">
        <v>51</v>
      </c>
      <c r="C26" s="1">
        <f>50000+1768</f>
        <v>51768</v>
      </c>
      <c r="D26" s="1"/>
      <c r="H26" s="1"/>
      <c r="I26" s="1"/>
    </row>
    <row r="27" ht="12.75">
      <c r="H27" s="1"/>
    </row>
    <row r="28" spans="1:8" ht="12.75">
      <c r="A28" t="s">
        <v>83</v>
      </c>
      <c r="C28" s="1">
        <f>SUM(C5:C26)</f>
        <v>4260994</v>
      </c>
      <c r="H28" s="1"/>
    </row>
    <row r="29" ht="12.75">
      <c r="H29" s="1"/>
    </row>
    <row r="30" spans="5:10" ht="12.75">
      <c r="E30" s="1"/>
      <c r="H30" s="1"/>
      <c r="I30" s="1"/>
      <c r="J30" s="1"/>
    </row>
    <row r="31" ht="12.75">
      <c r="H31" s="1"/>
    </row>
    <row r="32" spans="4:9" ht="12.75">
      <c r="D32" s="1"/>
      <c r="H32" s="1"/>
      <c r="I32" s="1"/>
    </row>
    <row r="33" spans="2:8" ht="12.75">
      <c r="B33" t="s">
        <v>4</v>
      </c>
      <c r="G33" t="s">
        <v>4</v>
      </c>
      <c r="H33" s="1"/>
    </row>
    <row r="34" spans="1:8" ht="12.75">
      <c r="A34" t="s">
        <v>115</v>
      </c>
      <c r="B34" t="s">
        <v>116</v>
      </c>
      <c r="C34" s="1">
        <v>1000000</v>
      </c>
      <c r="F34" t="s">
        <v>5</v>
      </c>
      <c r="G34" t="s">
        <v>58</v>
      </c>
      <c r="H34" s="1">
        <v>200000</v>
      </c>
    </row>
    <row r="35" spans="1:9" ht="12.75">
      <c r="A35" t="s">
        <v>6</v>
      </c>
      <c r="B35" t="s">
        <v>128</v>
      </c>
      <c r="C35" s="1">
        <v>100000</v>
      </c>
      <c r="D35" s="1"/>
      <c r="F35" t="s">
        <v>59</v>
      </c>
      <c r="G35" t="s">
        <v>60</v>
      </c>
      <c r="H35" s="1">
        <v>100000</v>
      </c>
      <c r="I35" s="1"/>
    </row>
    <row r="36" spans="1:9" ht="12.75">
      <c r="A36" t="s">
        <v>94</v>
      </c>
      <c r="B36" t="s">
        <v>96</v>
      </c>
      <c r="C36" s="1">
        <v>200000</v>
      </c>
      <c r="D36" s="1"/>
      <c r="G36" t="s">
        <v>61</v>
      </c>
      <c r="H36" s="1">
        <v>15000</v>
      </c>
      <c r="I36" s="1"/>
    </row>
    <row r="37" spans="2:8" ht="12.75">
      <c r="B37" t="s">
        <v>97</v>
      </c>
      <c r="C37" s="1">
        <v>15000</v>
      </c>
      <c r="F37" t="s">
        <v>6</v>
      </c>
      <c r="G37" t="s">
        <v>62</v>
      </c>
      <c r="H37" s="1">
        <f>30000+20000</f>
        <v>50000</v>
      </c>
    </row>
    <row r="38" spans="1:9" ht="12.75">
      <c r="A38" t="s">
        <v>95</v>
      </c>
      <c r="B38" t="s">
        <v>98</v>
      </c>
      <c r="C38" s="1">
        <f>50000+150000</f>
        <v>200000</v>
      </c>
      <c r="D38" s="1"/>
      <c r="F38" t="s">
        <v>107</v>
      </c>
      <c r="G38" t="s">
        <v>108</v>
      </c>
      <c r="H38" s="1">
        <f>10000+40000</f>
        <v>50000</v>
      </c>
      <c r="I38" s="1"/>
    </row>
    <row r="39" spans="2:9" ht="12.75">
      <c r="B39" t="s">
        <v>110</v>
      </c>
      <c r="C39" s="1">
        <f>100000+200000</f>
        <v>300000</v>
      </c>
      <c r="D39" s="1"/>
      <c r="F39" t="s">
        <v>63</v>
      </c>
      <c r="G39" t="s">
        <v>64</v>
      </c>
      <c r="H39" s="1">
        <v>25000</v>
      </c>
      <c r="I39" s="1"/>
    </row>
    <row r="40" spans="1:8" ht="12.75">
      <c r="A40" t="s">
        <v>7</v>
      </c>
      <c r="B40" t="s">
        <v>8</v>
      </c>
      <c r="C40" s="1">
        <v>300000</v>
      </c>
      <c r="G40" t="s">
        <v>104</v>
      </c>
      <c r="H40" s="1">
        <f>70000+50000</f>
        <v>120000</v>
      </c>
    </row>
    <row r="41" spans="1:8" ht="12.75">
      <c r="A41" t="s">
        <v>9</v>
      </c>
      <c r="B41" t="s">
        <v>10</v>
      </c>
      <c r="C41" s="1">
        <f>35000+65000</f>
        <v>100000</v>
      </c>
      <c r="F41" t="s">
        <v>9</v>
      </c>
      <c r="G41" t="s">
        <v>117</v>
      </c>
      <c r="H41" s="1">
        <f>100000+50000+50000</f>
        <v>200000</v>
      </c>
    </row>
    <row r="42" spans="1:8" ht="12.75">
      <c r="A42" t="s">
        <v>11</v>
      </c>
      <c r="B42" t="s">
        <v>99</v>
      </c>
      <c r="C42" s="1">
        <v>1000</v>
      </c>
      <c r="F42" t="s">
        <v>11</v>
      </c>
      <c r="G42" t="s">
        <v>65</v>
      </c>
      <c r="H42" s="1">
        <v>20000</v>
      </c>
    </row>
    <row r="43" spans="1:8" ht="12.75">
      <c r="A43" t="s">
        <v>12</v>
      </c>
      <c r="B43" t="s">
        <v>13</v>
      </c>
      <c r="C43" s="1">
        <f>235000+750000</f>
        <v>985000</v>
      </c>
      <c r="G43" t="s">
        <v>135</v>
      </c>
      <c r="H43" s="1">
        <v>20000</v>
      </c>
    </row>
    <row r="44" spans="2:8" ht="12.75">
      <c r="B44" t="s">
        <v>14</v>
      </c>
      <c r="C44" s="1">
        <v>150000</v>
      </c>
      <c r="F44" t="s">
        <v>118</v>
      </c>
      <c r="G44" t="s">
        <v>119</v>
      </c>
      <c r="H44" s="1">
        <v>150000</v>
      </c>
    </row>
    <row r="45" spans="1:8" ht="12.75">
      <c r="A45" t="s">
        <v>15</v>
      </c>
      <c r="B45" t="s">
        <v>16</v>
      </c>
      <c r="C45" s="1">
        <v>131500</v>
      </c>
      <c r="F45" t="s">
        <v>136</v>
      </c>
      <c r="G45" t="s">
        <v>137</v>
      </c>
      <c r="H45" s="1">
        <v>50000</v>
      </c>
    </row>
    <row r="46" spans="2:8" ht="12.75">
      <c r="B46" t="s">
        <v>129</v>
      </c>
      <c r="C46" s="1">
        <v>50000</v>
      </c>
      <c r="F46" t="s">
        <v>92</v>
      </c>
      <c r="G46" t="s">
        <v>93</v>
      </c>
      <c r="H46" s="1">
        <v>1000000</v>
      </c>
    </row>
    <row r="47" spans="1:8" ht="12.75">
      <c r="A47" t="s">
        <v>123</v>
      </c>
      <c r="B47" t="s">
        <v>124</v>
      </c>
      <c r="C47" s="1">
        <v>1000000</v>
      </c>
      <c r="F47" t="s">
        <v>15</v>
      </c>
      <c r="G47" t="s">
        <v>120</v>
      </c>
      <c r="H47" s="1">
        <v>10000</v>
      </c>
    </row>
    <row r="48" spans="1:8" ht="12.75">
      <c r="A48" t="s">
        <v>17</v>
      </c>
      <c r="B48" t="s">
        <v>18</v>
      </c>
      <c r="C48" s="1">
        <v>25000</v>
      </c>
      <c r="G48" t="s">
        <v>143</v>
      </c>
      <c r="H48" s="1">
        <v>25000</v>
      </c>
    </row>
    <row r="49" spans="1:8" ht="12.75">
      <c r="A49" t="s">
        <v>19</v>
      </c>
      <c r="B49" t="s">
        <v>20</v>
      </c>
      <c r="C49" s="1">
        <v>250000</v>
      </c>
      <c r="F49" t="s">
        <v>105</v>
      </c>
      <c r="G49" t="s">
        <v>106</v>
      </c>
      <c r="H49" s="1">
        <v>15000</v>
      </c>
    </row>
    <row r="50" spans="2:9" ht="12.75">
      <c r="B50" t="s">
        <v>21</v>
      </c>
      <c r="C50" s="1">
        <v>10000</v>
      </c>
      <c r="D50" s="1"/>
      <c r="F50" t="s">
        <v>66</v>
      </c>
      <c r="G50" t="s">
        <v>67</v>
      </c>
      <c r="H50" s="1">
        <v>225000</v>
      </c>
      <c r="I50" s="1"/>
    </row>
    <row r="51" spans="1:8" ht="12.75">
      <c r="A51" t="s">
        <v>125</v>
      </c>
      <c r="B51" t="s">
        <v>126</v>
      </c>
      <c r="C51" s="1">
        <v>100000</v>
      </c>
      <c r="G51" t="s">
        <v>140</v>
      </c>
      <c r="H51" s="1">
        <v>100000</v>
      </c>
    </row>
    <row r="52" spans="1:9" ht="12.75">
      <c r="A52" t="s">
        <v>23</v>
      </c>
      <c r="B52" t="s">
        <v>24</v>
      </c>
      <c r="C52" s="1">
        <f>100000+25000</f>
        <v>125000</v>
      </c>
      <c r="D52" s="1"/>
      <c r="F52" t="s">
        <v>22</v>
      </c>
      <c r="G52" t="s">
        <v>139</v>
      </c>
      <c r="H52" s="1">
        <v>50000</v>
      </c>
      <c r="I52" s="1"/>
    </row>
    <row r="53" spans="2:8" ht="12.75">
      <c r="B53" t="s">
        <v>121</v>
      </c>
      <c r="C53" s="1">
        <v>200000</v>
      </c>
      <c r="G53" t="s">
        <v>68</v>
      </c>
      <c r="H53" s="1">
        <v>75000</v>
      </c>
    </row>
    <row r="54" spans="1:8" ht="12.75">
      <c r="A54" t="s">
        <v>25</v>
      </c>
      <c r="B54" t="s">
        <v>26</v>
      </c>
      <c r="C54" s="1">
        <f>25000+50000</f>
        <v>75000</v>
      </c>
      <c r="F54" t="s">
        <v>25</v>
      </c>
      <c r="G54" t="s">
        <v>69</v>
      </c>
      <c r="H54" s="1">
        <v>30000</v>
      </c>
    </row>
    <row r="55" spans="1:8" ht="12.75">
      <c r="A55" t="s">
        <v>27</v>
      </c>
      <c r="B55" t="s">
        <v>28</v>
      </c>
      <c r="C55" s="1">
        <v>120000</v>
      </c>
      <c r="F55" t="s">
        <v>70</v>
      </c>
      <c r="G55" t="s">
        <v>71</v>
      </c>
      <c r="H55" s="1">
        <f>110000+50000</f>
        <v>160000</v>
      </c>
    </row>
    <row r="56" spans="1:8" ht="12.75">
      <c r="A56" t="s">
        <v>72</v>
      </c>
      <c r="B56" t="s">
        <v>122</v>
      </c>
      <c r="C56" s="1">
        <f>100000+100000</f>
        <v>200000</v>
      </c>
      <c r="G56" t="s">
        <v>148</v>
      </c>
      <c r="H56" s="1">
        <v>25000</v>
      </c>
    </row>
    <row r="57" spans="1:8" ht="12.75">
      <c r="A57" t="s">
        <v>29</v>
      </c>
      <c r="B57" t="s">
        <v>30</v>
      </c>
      <c r="C57" s="1">
        <f>500000+100000</f>
        <v>600000</v>
      </c>
      <c r="F57" t="s">
        <v>72</v>
      </c>
      <c r="G57" t="s">
        <v>73</v>
      </c>
      <c r="H57" s="1">
        <v>65000</v>
      </c>
    </row>
    <row r="58" spans="1:8" ht="12.75">
      <c r="A58" t="s">
        <v>100</v>
      </c>
      <c r="B58" t="s">
        <v>101</v>
      </c>
      <c r="C58" s="1">
        <f>100000+1000000+1000000</f>
        <v>2100000</v>
      </c>
      <c r="F58" t="s">
        <v>29</v>
      </c>
      <c r="G58" t="s">
        <v>144</v>
      </c>
      <c r="H58" s="1">
        <v>250000</v>
      </c>
    </row>
    <row r="59" spans="2:8" ht="12.75">
      <c r="B59" t="s">
        <v>127</v>
      </c>
      <c r="C59" s="1">
        <v>100000</v>
      </c>
      <c r="F59" t="s">
        <v>100</v>
      </c>
      <c r="G59" t="s">
        <v>130</v>
      </c>
      <c r="H59" s="1">
        <v>25000</v>
      </c>
    </row>
    <row r="60" spans="1:8" ht="12.75">
      <c r="A60" t="s">
        <v>32</v>
      </c>
      <c r="B60" t="s">
        <v>33</v>
      </c>
      <c r="C60" s="1">
        <v>769500</v>
      </c>
      <c r="F60" t="s">
        <v>141</v>
      </c>
      <c r="G60" t="s">
        <v>142</v>
      </c>
      <c r="H60" s="1">
        <v>50000</v>
      </c>
    </row>
    <row r="61" spans="1:8" ht="12.75">
      <c r="A61" t="s">
        <v>34</v>
      </c>
      <c r="B61" t="s">
        <v>35</v>
      </c>
      <c r="C61" s="1">
        <f>12500+87500</f>
        <v>100000</v>
      </c>
      <c r="F61" t="s">
        <v>31</v>
      </c>
      <c r="G61" t="s">
        <v>74</v>
      </c>
      <c r="H61" s="1">
        <v>100000</v>
      </c>
    </row>
    <row r="62" spans="1:8" ht="12.75">
      <c r="A62" t="s">
        <v>131</v>
      </c>
      <c r="B62" t="s">
        <v>149</v>
      </c>
      <c r="C62" s="1">
        <v>100000</v>
      </c>
      <c r="F62" t="s">
        <v>146</v>
      </c>
      <c r="G62" t="s">
        <v>147</v>
      </c>
      <c r="H62" s="1">
        <v>50000</v>
      </c>
    </row>
    <row r="63" spans="1:8" ht="12.75">
      <c r="A63" t="s">
        <v>77</v>
      </c>
      <c r="B63" t="s">
        <v>102</v>
      </c>
      <c r="C63" s="1">
        <v>1000</v>
      </c>
      <c r="F63" t="s">
        <v>131</v>
      </c>
      <c r="G63" t="s">
        <v>132</v>
      </c>
      <c r="H63" s="1">
        <v>50000</v>
      </c>
    </row>
    <row r="64" spans="1:8" ht="12.75">
      <c r="A64" t="s">
        <v>36</v>
      </c>
      <c r="B64" t="s">
        <v>37</v>
      </c>
      <c r="C64" s="1">
        <v>225000</v>
      </c>
      <c r="F64" t="s">
        <v>75</v>
      </c>
      <c r="G64" t="s">
        <v>76</v>
      </c>
      <c r="H64" s="1">
        <v>170000</v>
      </c>
    </row>
    <row r="65" spans="2:8" ht="12.75">
      <c r="B65" t="s">
        <v>38</v>
      </c>
      <c r="C65" s="1">
        <f>75000+25000</f>
        <v>100000</v>
      </c>
      <c r="F65" t="s">
        <v>77</v>
      </c>
      <c r="G65" t="s">
        <v>138</v>
      </c>
      <c r="H65" s="1">
        <v>50000</v>
      </c>
    </row>
    <row r="66" spans="1:8" ht="12.75">
      <c r="A66" t="s">
        <v>39</v>
      </c>
      <c r="B66" t="s">
        <v>40</v>
      </c>
      <c r="C66" s="1">
        <v>85000</v>
      </c>
      <c r="G66" t="s">
        <v>78</v>
      </c>
      <c r="H66" s="1">
        <f>15000+100000</f>
        <v>115000</v>
      </c>
    </row>
    <row r="67" spans="1:8" ht="12.75">
      <c r="A67" t="s">
        <v>41</v>
      </c>
      <c r="B67" t="s">
        <v>42</v>
      </c>
      <c r="C67" s="1">
        <f>35000+65000</f>
        <v>100000</v>
      </c>
      <c r="F67" t="s">
        <v>133</v>
      </c>
      <c r="G67" t="s">
        <v>134</v>
      </c>
      <c r="H67" s="1">
        <v>200000</v>
      </c>
    </row>
    <row r="68" spans="1:8" ht="12.75">
      <c r="A68" t="s">
        <v>43</v>
      </c>
      <c r="B68" t="s">
        <v>44</v>
      </c>
      <c r="C68" s="1">
        <f>150000+125000</f>
        <v>275000</v>
      </c>
      <c r="F68" t="s">
        <v>79</v>
      </c>
      <c r="G68" t="s">
        <v>80</v>
      </c>
      <c r="H68" s="1">
        <f>65000+50000</f>
        <v>115000</v>
      </c>
    </row>
    <row r="69" spans="6:8" ht="12.75">
      <c r="F69" t="s">
        <v>39</v>
      </c>
      <c r="G69" t="s">
        <v>145</v>
      </c>
      <c r="H69" s="1">
        <v>25000</v>
      </c>
    </row>
    <row r="70" spans="6:8" ht="12.75">
      <c r="F70" t="s">
        <v>81</v>
      </c>
      <c r="G70" t="s">
        <v>82</v>
      </c>
      <c r="H70" s="1">
        <v>55000</v>
      </c>
    </row>
    <row r="71" ht="12.75">
      <c r="H71" s="1"/>
    </row>
    <row r="72" spans="3:8" ht="12.75">
      <c r="C72" s="1">
        <f>SUM(C34:C68)</f>
        <v>10193000</v>
      </c>
      <c r="H72" s="1"/>
    </row>
    <row r="73" ht="12.75">
      <c r="H73" s="1">
        <f>SUM(H34:H70)</f>
        <v>4035000</v>
      </c>
    </row>
    <row r="74" ht="12.75">
      <c r="H74" s="1"/>
    </row>
    <row r="75" ht="12.75">
      <c r="H75" s="1"/>
    </row>
    <row r="76" ht="12.75">
      <c r="H76" s="1"/>
    </row>
    <row r="77" ht="12.75">
      <c r="H77" s="1"/>
    </row>
    <row r="78" ht="12.75">
      <c r="H78" s="1"/>
    </row>
    <row r="79" ht="12.75">
      <c r="H79" s="1"/>
    </row>
    <row r="80" ht="12.75">
      <c r="H80" s="1"/>
    </row>
    <row r="81" ht="12.75">
      <c r="H81" s="1"/>
    </row>
    <row r="83" ht="12.75">
      <c r="H83" s="1"/>
    </row>
    <row r="85" ht="12.75">
      <c r="H85" s="1"/>
    </row>
    <row r="86" ht="12.75">
      <c r="H86" s="1"/>
    </row>
    <row r="87" ht="12.75">
      <c r="H87" s="1"/>
    </row>
    <row r="88" ht="12.75">
      <c r="H88" s="1"/>
    </row>
  </sheetData>
  <printOptions/>
  <pageMargins left="0.25" right="0.25" top="0.25" bottom="0.25" header="0.5" footer="0.5"/>
  <pageSetup horizontalDpi="1200" verticalDpi="12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Federal Election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dsdd</dc:creator>
  <cp:keywords/>
  <dc:description/>
  <cp:lastModifiedBy> </cp:lastModifiedBy>
  <cp:lastPrinted>2006-10-30T18:39:45Z</cp:lastPrinted>
  <dcterms:created xsi:type="dcterms:W3CDTF">2004-05-25T16:34:29Z</dcterms:created>
  <dcterms:modified xsi:type="dcterms:W3CDTF">2006-10-30T18:52:20Z</dcterms:modified>
  <cp:category/>
  <cp:version/>
  <cp:contentType/>
  <cp:contentStatus/>
</cp:coreProperties>
</file>