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68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<sst xmlns="http://schemas.openxmlformats.org/spreadsheetml/2006/main" count="71" uniqueCount="30">
  <si>
    <t>Political Party Financial Activity Through March 31 of the Election Year</t>
  </si>
  <si>
    <t>2003-2004</t>
  </si>
  <si>
    <t>2001-2002</t>
  </si>
  <si>
    <t>1999-2000</t>
  </si>
  <si>
    <t>1997-98</t>
  </si>
  <si>
    <t>1995-96</t>
  </si>
  <si>
    <t>1993-94</t>
  </si>
  <si>
    <t>1991-92</t>
  </si>
  <si>
    <t>Democratic National Committee</t>
  </si>
  <si>
    <t>Receipts</t>
  </si>
  <si>
    <t xml:space="preserve">   Individuals</t>
  </si>
  <si>
    <t xml:space="preserve">   Other Cmte's</t>
  </si>
  <si>
    <t xml:space="preserve">   Transfers from other National</t>
  </si>
  <si>
    <t xml:space="preserve">   Transfers from State/Local</t>
  </si>
  <si>
    <t>Disbursements</t>
  </si>
  <si>
    <t xml:space="preserve">   Contributions</t>
  </si>
  <si>
    <t xml:space="preserve">   Coord. Expend.</t>
  </si>
  <si>
    <t xml:space="preserve">   Independent Expend.</t>
  </si>
  <si>
    <t>Cash on Hand</t>
  </si>
  <si>
    <t>Debts Owed By</t>
  </si>
  <si>
    <t>Democratic Senatorial Campaign Committee</t>
  </si>
  <si>
    <t>Democratic Congressional Campaign Committee</t>
  </si>
  <si>
    <t>State/Local</t>
  </si>
  <si>
    <t xml:space="preserve">   Transfers from National</t>
  </si>
  <si>
    <t>Total Democratic</t>
  </si>
  <si>
    <t>Receipts*</t>
  </si>
  <si>
    <t>Disbursements*</t>
  </si>
  <si>
    <t>Note: This table includes only federal activity</t>
  </si>
  <si>
    <t xml:space="preserve">   *Grand totals do not include transfers from other party committees</t>
  </si>
  <si>
    <t>2005-2006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</si>
</sst>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41">
      <selection activeCell="C48" sqref="C48"/>
    </sheetView>
  </sheetViews>
  <sheetFormatPr defaultColWidth="9.140625" defaultRowHeight="12.75"/>
  <cols>
    <col min="2" max="2" width="18.7109375" style="0" customWidth="1"/>
    <col min="3" max="3" width="13.7109375" style="0" customWidth="1"/>
    <col min="4" max="4" width="13.57421875" style="0" customWidth="1"/>
    <col min="5" max="5" width="13.28125" style="0" customWidth="1"/>
    <col min="6" max="6" width="12.28125" style="0" customWidth="1"/>
    <col min="7" max="10" width="11.7109375" style="0" bestFit="1" customWidth="1"/>
  </cols>
  <sheetData>
    <row r="1" spans="1:7" ht="12.75">
      <c r="A1" s="1"/>
      <c r="D1" s="1" t="s">
        <v>0</v>
      </c>
      <c r="F1" s="2"/>
      <c r="G1" s="3"/>
    </row>
    <row r="2" spans="1:7" ht="12.75">
      <c r="A2" s="1"/>
      <c r="F2" s="2"/>
      <c r="G2" s="3"/>
    </row>
    <row r="3" spans="1:10" ht="12.75">
      <c r="A3" s="4"/>
      <c r="B3" s="5"/>
      <c r="C3" s="6" t="s">
        <v>29</v>
      </c>
      <c r="D3" s="6" t="s">
        <v>1</v>
      </c>
      <c r="E3" s="6" t="s">
        <v>2</v>
      </c>
      <c r="F3" s="7" t="s">
        <v>3</v>
      </c>
      <c r="G3" s="8" t="s">
        <v>4</v>
      </c>
      <c r="H3" s="6" t="s">
        <v>5</v>
      </c>
      <c r="I3" s="6" t="s">
        <v>6</v>
      </c>
      <c r="J3" s="6" t="s">
        <v>7</v>
      </c>
    </row>
    <row r="4" spans="1:7" ht="12.75">
      <c r="A4" s="1" t="s">
        <v>8</v>
      </c>
      <c r="F4" s="2"/>
      <c r="G4" s="3"/>
    </row>
    <row r="5" spans="1:10" ht="12.75">
      <c r="A5" s="9" t="s">
        <v>9</v>
      </c>
      <c r="C5" s="2">
        <f>67349967+6805005</f>
        <v>74154972</v>
      </c>
      <c r="D5" s="2">
        <v>72276386</v>
      </c>
      <c r="E5" s="2">
        <v>37428514</v>
      </c>
      <c r="F5" s="2">
        <v>37510037</v>
      </c>
      <c r="G5" s="3">
        <v>38245164</v>
      </c>
      <c r="H5" s="3">
        <v>47696088</v>
      </c>
      <c r="I5" s="3">
        <v>23126146</v>
      </c>
      <c r="J5" s="3">
        <v>12865719</v>
      </c>
    </row>
    <row r="6" spans="1:10" ht="12.75">
      <c r="A6" s="9" t="s">
        <v>10</v>
      </c>
      <c r="C6" s="2">
        <f>60601620+6453703</f>
        <v>67055323</v>
      </c>
      <c r="D6" s="2">
        <v>69145333</v>
      </c>
      <c r="E6" s="2">
        <v>32469505</v>
      </c>
      <c r="F6" s="2">
        <v>34387428</v>
      </c>
      <c r="G6" s="3">
        <v>30879746</v>
      </c>
      <c r="H6" s="3">
        <v>40893873</v>
      </c>
      <c r="I6" s="3">
        <v>20066781</v>
      </c>
      <c r="J6" s="3">
        <v>10166288</v>
      </c>
    </row>
    <row r="7" spans="1:10" ht="12.75">
      <c r="A7" s="9" t="s">
        <v>11</v>
      </c>
      <c r="C7" s="2">
        <f>1921205+311700</f>
        <v>2232905</v>
      </c>
      <c r="D7" s="2">
        <v>2177310</v>
      </c>
      <c r="E7" s="2">
        <v>731150</v>
      </c>
      <c r="F7" s="2">
        <v>1184408</v>
      </c>
      <c r="G7" s="3">
        <v>1095520</v>
      </c>
      <c r="H7" s="3">
        <v>1013930</v>
      </c>
      <c r="I7" s="3">
        <v>1397282</v>
      </c>
      <c r="J7" s="3">
        <v>1165865</v>
      </c>
    </row>
    <row r="8" spans="1:10" ht="12.75">
      <c r="A8" s="9" t="s">
        <v>12</v>
      </c>
      <c r="C8" s="2">
        <v>350000</v>
      </c>
      <c r="D8" s="2">
        <v>0</v>
      </c>
      <c r="E8" s="2">
        <v>0</v>
      </c>
      <c r="F8" s="2">
        <v>0</v>
      </c>
      <c r="G8" s="3">
        <v>0</v>
      </c>
      <c r="H8" s="3">
        <v>0</v>
      </c>
      <c r="I8" s="3">
        <v>0</v>
      </c>
      <c r="J8" s="3">
        <v>0</v>
      </c>
    </row>
    <row r="9" spans="1:10" ht="12.75">
      <c r="A9" s="9" t="s">
        <v>13</v>
      </c>
      <c r="C9" s="2">
        <v>9231</v>
      </c>
      <c r="D9" s="2">
        <v>5350</v>
      </c>
      <c r="E9" s="2">
        <v>2452465</v>
      </c>
      <c r="F9" s="2">
        <v>1158900</v>
      </c>
      <c r="G9" s="3">
        <v>1956340</v>
      </c>
      <c r="H9" s="3">
        <v>823307</v>
      </c>
      <c r="I9" s="3">
        <v>197500</v>
      </c>
      <c r="J9" s="3">
        <v>6124</v>
      </c>
    </row>
    <row r="10" spans="1:10" ht="12.75">
      <c r="A10" s="9" t="s">
        <v>14</v>
      </c>
      <c r="C10" s="2">
        <f>64471193+5712812</f>
        <v>70184005</v>
      </c>
      <c r="D10" s="2">
        <v>46294671</v>
      </c>
      <c r="E10" s="2">
        <v>34670243</v>
      </c>
      <c r="F10" s="2">
        <v>33058573</v>
      </c>
      <c r="G10" s="3">
        <v>40571259</v>
      </c>
      <c r="H10" s="3">
        <v>45483535</v>
      </c>
      <c r="I10" s="3">
        <v>25091192</v>
      </c>
      <c r="J10" s="3">
        <v>12529903</v>
      </c>
    </row>
    <row r="11" spans="1:10" ht="12.75">
      <c r="A11" s="9" t="s">
        <v>15</v>
      </c>
      <c r="C11" s="2">
        <v>5000</v>
      </c>
      <c r="D11" s="2">
        <v>6000</v>
      </c>
      <c r="E11" s="2">
        <v>0</v>
      </c>
      <c r="F11" s="2">
        <v>1017</v>
      </c>
      <c r="G11" s="3">
        <v>6894</v>
      </c>
      <c r="H11" s="3">
        <v>16378</v>
      </c>
      <c r="I11" s="3">
        <v>22943</v>
      </c>
      <c r="J11" s="3">
        <v>3348</v>
      </c>
    </row>
    <row r="12" spans="1:10" ht="12.75">
      <c r="A12" s="9" t="s">
        <v>16</v>
      </c>
      <c r="C12" s="2">
        <v>361557</v>
      </c>
      <c r="D12" s="2">
        <v>0</v>
      </c>
      <c r="E12" s="2">
        <v>346216</v>
      </c>
      <c r="F12" s="2">
        <v>16095</v>
      </c>
      <c r="G12" s="3">
        <v>2639019</v>
      </c>
      <c r="H12" s="3">
        <v>29978</v>
      </c>
      <c r="I12" s="3">
        <v>165401</v>
      </c>
      <c r="J12" s="3">
        <v>186000</v>
      </c>
    </row>
    <row r="13" spans="1:10" ht="12.75">
      <c r="A13" s="9" t="s">
        <v>17</v>
      </c>
      <c r="C13" s="2">
        <v>0</v>
      </c>
      <c r="D13" s="2">
        <v>0</v>
      </c>
      <c r="E13" s="2">
        <v>0</v>
      </c>
      <c r="F13" s="2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2.75">
      <c r="A14" s="9" t="s">
        <v>18</v>
      </c>
      <c r="C14" s="2">
        <v>10022372</v>
      </c>
      <c r="D14" s="2">
        <v>27542195</v>
      </c>
      <c r="E14" s="2">
        <v>8437353</v>
      </c>
      <c r="F14" s="2">
        <v>7010293</v>
      </c>
      <c r="G14" s="3">
        <v>834039</v>
      </c>
      <c r="H14" s="3">
        <v>2761973</v>
      </c>
      <c r="I14" s="3">
        <v>1371708</v>
      </c>
      <c r="J14" s="3">
        <v>2042208</v>
      </c>
    </row>
    <row r="15" spans="1:10" ht="12.75">
      <c r="A15" s="9" t="s">
        <v>19</v>
      </c>
      <c r="C15" s="2">
        <v>0</v>
      </c>
      <c r="D15" s="2">
        <v>0</v>
      </c>
      <c r="E15" s="2">
        <v>4682788</v>
      </c>
      <c r="F15" s="2">
        <v>2447986</v>
      </c>
      <c r="G15" s="3">
        <v>9315638</v>
      </c>
      <c r="H15" s="3">
        <v>4741849</v>
      </c>
      <c r="I15" s="3">
        <v>1131697</v>
      </c>
      <c r="J15" s="3">
        <v>655867</v>
      </c>
    </row>
    <row r="16" spans="1:10" ht="12.75">
      <c r="A16" s="1"/>
      <c r="C16" s="2"/>
      <c r="D16" s="2"/>
      <c r="E16" s="2"/>
      <c r="F16" s="2"/>
      <c r="G16" s="3"/>
      <c r="H16" s="3"/>
      <c r="I16" s="3"/>
      <c r="J16" s="3"/>
    </row>
    <row r="17" spans="1:10" ht="12.75">
      <c r="A17" s="1" t="s">
        <v>20</v>
      </c>
      <c r="C17" s="2"/>
      <c r="D17" s="2"/>
      <c r="E17" s="2"/>
      <c r="F17" s="2"/>
      <c r="G17" s="3"/>
      <c r="H17" s="3"/>
      <c r="I17" s="3"/>
      <c r="J17" s="3"/>
    </row>
    <row r="18" spans="1:10" ht="12.75">
      <c r="A18" s="9" t="s">
        <v>9</v>
      </c>
      <c r="C18" s="2">
        <f>49505033+6904249</f>
        <v>56409282</v>
      </c>
      <c r="D18" s="2">
        <v>33877885</v>
      </c>
      <c r="E18" s="2">
        <f>24699256-5362770</f>
        <v>19336486</v>
      </c>
      <c r="F18" s="2">
        <v>18610674</v>
      </c>
      <c r="G18" s="3">
        <v>15526084</v>
      </c>
      <c r="H18" s="3">
        <v>12920594</v>
      </c>
      <c r="I18" s="3">
        <v>13223051</v>
      </c>
      <c r="J18" s="3">
        <v>10383449</v>
      </c>
    </row>
    <row r="19" spans="1:10" ht="12.75">
      <c r="A19" s="9" t="s">
        <v>10</v>
      </c>
      <c r="C19" s="2">
        <f>38202481+5031236</f>
        <v>43233717</v>
      </c>
      <c r="D19" s="2">
        <v>25073246</v>
      </c>
      <c r="E19" s="2">
        <v>10185876</v>
      </c>
      <c r="F19" s="2">
        <v>9967320</v>
      </c>
      <c r="G19" s="3">
        <v>8722962</v>
      </c>
      <c r="H19" s="3">
        <v>9159061</v>
      </c>
      <c r="I19" s="3">
        <v>8814278</v>
      </c>
      <c r="J19" s="3">
        <v>6444092</v>
      </c>
    </row>
    <row r="20" spans="1:10" ht="12.75">
      <c r="A20" s="9" t="s">
        <v>11</v>
      </c>
      <c r="C20" s="2">
        <f>7511561+1632500</f>
        <v>9144061</v>
      </c>
      <c r="D20" s="2">
        <v>6168808</v>
      </c>
      <c r="E20" s="2">
        <v>4085384</v>
      </c>
      <c r="F20" s="2">
        <v>3182250</v>
      </c>
      <c r="G20" s="3">
        <v>3266400</v>
      </c>
      <c r="H20" s="3">
        <v>3808550</v>
      </c>
      <c r="I20" s="3">
        <v>3353942</v>
      </c>
      <c r="J20" s="3">
        <v>2830035</v>
      </c>
    </row>
    <row r="21" spans="1:10" ht="12.75">
      <c r="A21" s="9" t="s">
        <v>12</v>
      </c>
      <c r="C21" s="2">
        <v>1000000</v>
      </c>
      <c r="D21" s="2">
        <v>0</v>
      </c>
      <c r="E21" s="2">
        <v>2000</v>
      </c>
      <c r="F21" s="2">
        <v>5000</v>
      </c>
      <c r="G21" s="3">
        <v>10000</v>
      </c>
      <c r="H21" s="3">
        <v>0</v>
      </c>
      <c r="I21" s="3">
        <v>5373</v>
      </c>
      <c r="J21" s="3">
        <v>0</v>
      </c>
    </row>
    <row r="22" spans="1:10" ht="12.75">
      <c r="A22" s="9" t="s">
        <v>13</v>
      </c>
      <c r="C22" s="2">
        <v>13400</v>
      </c>
      <c r="D22" s="2">
        <v>5000</v>
      </c>
      <c r="E22" s="2">
        <v>2656100</v>
      </c>
      <c r="F22" s="2">
        <v>1159896</v>
      </c>
      <c r="G22" s="3">
        <v>1340070</v>
      </c>
      <c r="H22" s="3">
        <v>0</v>
      </c>
      <c r="I22" s="3">
        <v>500</v>
      </c>
      <c r="J22" s="3">
        <v>15000</v>
      </c>
    </row>
    <row r="23" spans="1:10" ht="12.75">
      <c r="A23" s="9" t="s">
        <v>14</v>
      </c>
      <c r="C23" s="2">
        <f>22442265+2207588</f>
        <v>24649853</v>
      </c>
      <c r="D23" s="2">
        <v>27309362</v>
      </c>
      <c r="E23" s="2">
        <v>13585920</v>
      </c>
      <c r="F23" s="2">
        <v>10311228</v>
      </c>
      <c r="G23" s="3">
        <v>13418039</v>
      </c>
      <c r="H23" s="3">
        <v>10257374</v>
      </c>
      <c r="I23" s="3">
        <v>10395238</v>
      </c>
      <c r="J23" s="3">
        <v>9922808</v>
      </c>
    </row>
    <row r="24" spans="1:10" ht="12.75">
      <c r="A24" s="9" t="s">
        <v>15</v>
      </c>
      <c r="C24" s="2">
        <v>373000</v>
      </c>
      <c r="D24" s="2">
        <v>553500</v>
      </c>
      <c r="E24" s="2">
        <v>320052</v>
      </c>
      <c r="F24" s="2">
        <v>236030</v>
      </c>
      <c r="G24" s="3">
        <v>177500</v>
      </c>
      <c r="H24" s="3">
        <v>215000</v>
      </c>
      <c r="I24" s="3">
        <v>192500</v>
      </c>
      <c r="J24" s="3">
        <v>391300</v>
      </c>
    </row>
    <row r="25" spans="1:10" ht="12.75">
      <c r="A25" s="9" t="s">
        <v>16</v>
      </c>
      <c r="C25" s="2">
        <v>673387</v>
      </c>
      <c r="D25" s="2">
        <v>87708</v>
      </c>
      <c r="E25" s="2">
        <v>17770</v>
      </c>
      <c r="F25" s="2">
        <v>19585</v>
      </c>
      <c r="G25" s="3">
        <v>8424</v>
      </c>
      <c r="H25" s="3">
        <v>436624</v>
      </c>
      <c r="I25" s="3">
        <v>1390592</v>
      </c>
      <c r="J25" s="3">
        <v>1214619</v>
      </c>
    </row>
    <row r="26" spans="1:10" ht="12.75">
      <c r="A26" s="9" t="s">
        <v>17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9" t="s">
        <v>18</v>
      </c>
      <c r="C27" s="2">
        <v>32115934</v>
      </c>
      <c r="D27" s="2">
        <v>6606228</v>
      </c>
      <c r="E27" s="2">
        <v>7020578</v>
      </c>
      <c r="F27" s="2">
        <v>9488768</v>
      </c>
      <c r="G27" s="3">
        <v>2322223</v>
      </c>
      <c r="H27" s="3">
        <v>3355164</v>
      </c>
      <c r="I27" s="3">
        <v>2833691</v>
      </c>
      <c r="J27" s="3">
        <v>509843</v>
      </c>
    </row>
    <row r="28" spans="1:10" ht="12.75">
      <c r="A28" s="9" t="s">
        <v>19</v>
      </c>
      <c r="C28" s="2">
        <v>0</v>
      </c>
      <c r="D28" s="2">
        <v>675000</v>
      </c>
      <c r="E28" s="2">
        <v>0</v>
      </c>
      <c r="F28" s="2">
        <v>0</v>
      </c>
      <c r="G28" s="3">
        <v>785801</v>
      </c>
      <c r="H28" s="3">
        <v>0</v>
      </c>
      <c r="I28" s="3">
        <v>18780</v>
      </c>
      <c r="J28" s="3">
        <v>170742</v>
      </c>
    </row>
    <row r="29" spans="1:10" ht="12.75">
      <c r="A29" s="1"/>
      <c r="C29" s="2"/>
      <c r="D29" s="2"/>
      <c r="E29" s="2"/>
      <c r="F29" s="2"/>
      <c r="G29" s="3"/>
      <c r="H29" s="3"/>
      <c r="I29" s="3"/>
      <c r="J29" s="3"/>
    </row>
    <row r="30" spans="1:10" ht="12.75">
      <c r="A30" s="1" t="s">
        <v>21</v>
      </c>
      <c r="C30" s="2"/>
      <c r="D30" s="2"/>
      <c r="E30" s="2"/>
      <c r="F30" s="2"/>
      <c r="G30" s="3"/>
      <c r="H30" s="3"/>
      <c r="I30" s="3"/>
      <c r="J30" s="3"/>
    </row>
    <row r="31" spans="1:10" ht="12.75">
      <c r="A31" s="9" t="s">
        <v>9</v>
      </c>
      <c r="C31" s="2">
        <f>48566391+9160832</f>
        <v>57727223</v>
      </c>
      <c r="D31" s="2">
        <v>39933689</v>
      </c>
      <c r="E31" s="2">
        <f>17268347+21548558-17260380</f>
        <v>21556525</v>
      </c>
      <c r="F31" s="2">
        <f>13449192+11161313-3779493</f>
        <v>20831012</v>
      </c>
      <c r="G31" s="3">
        <v>12506602</v>
      </c>
      <c r="H31" s="3">
        <v>12142688</v>
      </c>
      <c r="I31" s="3">
        <v>8668373</v>
      </c>
      <c r="J31" s="3">
        <v>6755648</v>
      </c>
    </row>
    <row r="32" spans="1:10" ht="12.75">
      <c r="A32" s="9" t="s">
        <v>10</v>
      </c>
      <c r="C32" s="2">
        <f>31420835+5193559</f>
        <v>36614394</v>
      </c>
      <c r="D32" s="2">
        <v>25860132</v>
      </c>
      <c r="E32" s="2">
        <v>11530092</v>
      </c>
      <c r="F32" s="2">
        <f>5766286+6466806</f>
        <v>12233092</v>
      </c>
      <c r="G32" s="3">
        <v>6999584</v>
      </c>
      <c r="H32" s="3">
        <v>8064821</v>
      </c>
      <c r="I32" s="3">
        <v>5046584</v>
      </c>
      <c r="J32" s="3">
        <v>2838097</v>
      </c>
    </row>
    <row r="33" spans="1:10" ht="12.75">
      <c r="A33" s="9" t="s">
        <v>11</v>
      </c>
      <c r="C33" s="2">
        <f>6403155+2148700</f>
        <v>8551855</v>
      </c>
      <c r="D33" s="2">
        <v>8348514</v>
      </c>
      <c r="E33" s="2">
        <v>5434160</v>
      </c>
      <c r="F33" s="2">
        <f>2482677+3601150</f>
        <v>6083827</v>
      </c>
      <c r="G33" s="3">
        <v>4598522</v>
      </c>
      <c r="H33" s="3">
        <v>3425524</v>
      </c>
      <c r="I33" s="3">
        <v>3166263</v>
      </c>
      <c r="J33" s="3">
        <v>3589444</v>
      </c>
    </row>
    <row r="34" spans="1:10" ht="12.75">
      <c r="A34" s="9" t="s">
        <v>12</v>
      </c>
      <c r="C34" s="2">
        <v>750000</v>
      </c>
      <c r="D34" s="2">
        <v>50734</v>
      </c>
      <c r="E34" s="2">
        <v>0</v>
      </c>
      <c r="F34" s="2">
        <v>3000</v>
      </c>
      <c r="G34" s="3">
        <v>0</v>
      </c>
      <c r="H34" s="3">
        <v>25121</v>
      </c>
      <c r="I34" s="3">
        <v>4495</v>
      </c>
      <c r="J34" s="3">
        <v>5989</v>
      </c>
    </row>
    <row r="35" spans="1:10" ht="12.75">
      <c r="A35" s="9" t="s">
        <v>13</v>
      </c>
      <c r="C35" s="2">
        <v>24500</v>
      </c>
      <c r="D35" s="2">
        <v>80651</v>
      </c>
      <c r="E35" s="2">
        <v>1809380</v>
      </c>
      <c r="F35" s="2">
        <f>1532250+288101</f>
        <v>1820351</v>
      </c>
      <c r="G35" s="3">
        <v>267190</v>
      </c>
      <c r="H35" s="3">
        <v>61138</v>
      </c>
      <c r="I35" s="3">
        <v>298</v>
      </c>
      <c r="J35" s="3">
        <v>4400</v>
      </c>
    </row>
    <row r="36" spans="1:10" ht="12.75">
      <c r="A36" s="9" t="s">
        <v>14</v>
      </c>
      <c r="C36" s="2">
        <f>33921052+2447259</f>
        <v>36368311</v>
      </c>
      <c r="D36" s="2">
        <v>28890581</v>
      </c>
      <c r="E36" s="2">
        <f>17972217+17329338-17260380</f>
        <v>18041175</v>
      </c>
      <c r="F36" s="2">
        <f>12514548+3840541-3779493</f>
        <v>12575596</v>
      </c>
      <c r="G36" s="3">
        <v>12317272</v>
      </c>
      <c r="H36" s="3">
        <v>10861613</v>
      </c>
      <c r="I36" s="3">
        <v>7905795</v>
      </c>
      <c r="J36" s="3">
        <v>6097440</v>
      </c>
    </row>
    <row r="37" spans="1:10" ht="12.75">
      <c r="A37" s="9" t="s">
        <v>15</v>
      </c>
      <c r="C37" s="2">
        <f>93759+45036</f>
        <v>138795</v>
      </c>
      <c r="D37" s="2">
        <v>43156</v>
      </c>
      <c r="E37" s="2">
        <v>267254</v>
      </c>
      <c r="F37" s="2">
        <v>263294</v>
      </c>
      <c r="G37" s="3">
        <v>222765</v>
      </c>
      <c r="H37" s="3">
        <v>181380</v>
      </c>
      <c r="I37" s="3">
        <v>126880</v>
      </c>
      <c r="J37" s="3">
        <v>149920</v>
      </c>
    </row>
    <row r="38" spans="1:10" ht="12.75">
      <c r="A38" s="9" t="s">
        <v>16</v>
      </c>
      <c r="C38" s="2">
        <f>158428+102048</f>
        <v>260476</v>
      </c>
      <c r="D38" s="2">
        <v>114144</v>
      </c>
      <c r="E38" s="2">
        <v>245386</v>
      </c>
      <c r="F38" s="2">
        <v>95558</v>
      </c>
      <c r="G38" s="3">
        <v>187774</v>
      </c>
      <c r="H38" s="3">
        <v>95644</v>
      </c>
      <c r="I38" s="3">
        <v>106626</v>
      </c>
      <c r="J38" s="3">
        <v>135818</v>
      </c>
    </row>
    <row r="39" spans="1:10" ht="12.75">
      <c r="A39" s="9" t="s">
        <v>17</v>
      </c>
      <c r="C39" s="2">
        <v>397864</v>
      </c>
      <c r="D39" s="2">
        <v>1752870</v>
      </c>
      <c r="E39" s="2">
        <v>818098</v>
      </c>
      <c r="F39" s="2">
        <v>13841</v>
      </c>
      <c r="G39" s="3">
        <v>0</v>
      </c>
      <c r="H39" s="3">
        <v>0</v>
      </c>
      <c r="I39" s="3">
        <v>0</v>
      </c>
      <c r="J39" s="3">
        <v>0</v>
      </c>
    </row>
    <row r="40" spans="1:10" ht="12.75">
      <c r="A40" s="9" t="s">
        <v>18</v>
      </c>
      <c r="C40" s="2">
        <v>23018448</v>
      </c>
      <c r="D40" s="2">
        <v>11950811</v>
      </c>
      <c r="E40" s="2">
        <f>400285+4853614</f>
        <v>5253899</v>
      </c>
      <c r="F40" s="2">
        <f>1987495+7320771</f>
        <v>9308266</v>
      </c>
      <c r="G40" s="3">
        <v>686602</v>
      </c>
      <c r="H40" s="3">
        <v>1531476</v>
      </c>
      <c r="I40" s="3">
        <v>943338</v>
      </c>
      <c r="J40" s="3">
        <v>678231</v>
      </c>
    </row>
    <row r="41" spans="1:10" ht="12.75">
      <c r="A41" s="9" t="s">
        <v>19</v>
      </c>
      <c r="C41" s="2">
        <v>1166666</v>
      </c>
      <c r="D41" s="2">
        <v>38974</v>
      </c>
      <c r="E41" s="2">
        <v>1898190</v>
      </c>
      <c r="F41" s="2">
        <v>455919</v>
      </c>
      <c r="G41" s="3">
        <v>253569</v>
      </c>
      <c r="H41" s="3">
        <v>142418</v>
      </c>
      <c r="I41" s="3">
        <v>64666</v>
      </c>
      <c r="J41" s="3">
        <v>891155</v>
      </c>
    </row>
    <row r="42" spans="1:8" ht="12.75">
      <c r="A42" s="1"/>
      <c r="C42" s="2"/>
      <c r="D42" s="2"/>
      <c r="E42" s="2"/>
      <c r="F42" s="2"/>
      <c r="G42" s="3"/>
      <c r="H42" s="3"/>
    </row>
    <row r="43" spans="1:8" ht="12.75">
      <c r="A43" s="1" t="s">
        <v>22</v>
      </c>
      <c r="C43" s="2"/>
      <c r="D43" s="2"/>
      <c r="E43" s="2"/>
      <c r="F43" s="2"/>
      <c r="G43" s="3"/>
      <c r="H43" s="3"/>
    </row>
    <row r="44" spans="1:10" ht="12.75">
      <c r="A44" s="9" t="s">
        <v>9</v>
      </c>
      <c r="C44" s="2">
        <v>45617342</v>
      </c>
      <c r="D44" s="2">
        <v>39186304</v>
      </c>
      <c r="E44" s="2">
        <v>35211991</v>
      </c>
      <c r="F44" s="2">
        <v>27003877</v>
      </c>
      <c r="G44" s="3">
        <v>22274618</v>
      </c>
      <c r="H44" s="3">
        <v>30377782</v>
      </c>
      <c r="I44" s="3">
        <v>20766426</v>
      </c>
      <c r="J44" s="3">
        <v>18425771</v>
      </c>
    </row>
    <row r="45" spans="1:10" ht="12.75">
      <c r="A45" s="9" t="s">
        <v>10</v>
      </c>
      <c r="C45" s="2">
        <v>25712806</v>
      </c>
      <c r="D45" s="2">
        <v>24901315</v>
      </c>
      <c r="E45" s="2">
        <v>21617754</v>
      </c>
      <c r="F45" s="2">
        <v>17367612</v>
      </c>
      <c r="G45" s="3">
        <v>16682140</v>
      </c>
      <c r="H45" s="3">
        <v>17169146</v>
      </c>
      <c r="I45" s="3">
        <v>14667010</v>
      </c>
      <c r="J45" s="3">
        <v>13331003</v>
      </c>
    </row>
    <row r="46" spans="1:10" ht="12.75">
      <c r="A46" s="9" t="s">
        <v>11</v>
      </c>
      <c r="C46" s="2">
        <v>4009313</v>
      </c>
      <c r="D46" s="2">
        <v>3474431</v>
      </c>
      <c r="E46" s="2">
        <v>2313950</v>
      </c>
      <c r="F46" s="2">
        <v>2186491</v>
      </c>
      <c r="G46" s="3">
        <v>1339877</v>
      </c>
      <c r="H46" s="3">
        <v>1892190</v>
      </c>
      <c r="I46" s="3">
        <v>1209216</v>
      </c>
      <c r="J46" s="3">
        <v>1288956</v>
      </c>
    </row>
    <row r="47" spans="1:10" ht="12.75">
      <c r="A47" s="9" t="s">
        <v>23</v>
      </c>
      <c r="C47" s="2">
        <v>9379952</v>
      </c>
      <c r="D47" s="2">
        <v>3927179</v>
      </c>
      <c r="E47" s="2">
        <v>2572896</v>
      </c>
      <c r="F47" s="2">
        <v>2996010</v>
      </c>
      <c r="G47" s="3">
        <v>1123656</v>
      </c>
      <c r="H47" s="3">
        <v>7465445</v>
      </c>
      <c r="I47" s="3">
        <v>855559</v>
      </c>
      <c r="J47" s="3">
        <v>256591</v>
      </c>
    </row>
    <row r="48" spans="1:10" ht="12.75">
      <c r="A48" s="9" t="s">
        <v>13</v>
      </c>
      <c r="C48" s="2">
        <f>548351+160150</f>
        <v>708501</v>
      </c>
      <c r="D48" s="2">
        <f>108335+282941</f>
        <v>391276</v>
      </c>
      <c r="E48" s="2">
        <v>905907</v>
      </c>
      <c r="F48" s="2">
        <v>141512</v>
      </c>
      <c r="G48" s="3">
        <v>62483</v>
      </c>
      <c r="H48" s="3">
        <v>227589</v>
      </c>
      <c r="I48" s="3">
        <v>355738</v>
      </c>
      <c r="J48" s="3">
        <v>221729</v>
      </c>
    </row>
    <row r="49" spans="1:10" ht="12.75">
      <c r="A49" s="9" t="s">
        <v>14</v>
      </c>
      <c r="C49" s="2">
        <v>37431349</v>
      </c>
      <c r="D49" s="2">
        <v>28503527</v>
      </c>
      <c r="E49" s="2">
        <v>29098150</v>
      </c>
      <c r="F49" s="2">
        <v>21116097</v>
      </c>
      <c r="G49" s="3">
        <v>18177698</v>
      </c>
      <c r="H49" s="3">
        <v>26403744</v>
      </c>
      <c r="I49" s="3">
        <v>17267487</v>
      </c>
      <c r="J49" s="3">
        <v>18542189</v>
      </c>
    </row>
    <row r="50" spans="1:10" ht="12.75">
      <c r="A50" s="9" t="s">
        <v>15</v>
      </c>
      <c r="C50" s="2">
        <v>287122</v>
      </c>
      <c r="D50" s="2">
        <v>93029</v>
      </c>
      <c r="E50" s="2">
        <v>314372</v>
      </c>
      <c r="F50" s="2">
        <v>615826</v>
      </c>
      <c r="G50" s="3">
        <v>529046</v>
      </c>
      <c r="H50" s="3">
        <v>216668</v>
      </c>
      <c r="I50" s="3">
        <v>179483</v>
      </c>
      <c r="J50" s="3">
        <v>156802</v>
      </c>
    </row>
    <row r="51" spans="1:10" ht="12.75">
      <c r="A51" s="9" t="s">
        <v>16</v>
      </c>
      <c r="C51" s="2">
        <v>82936</v>
      </c>
      <c r="D51" s="2">
        <v>137501</v>
      </c>
      <c r="E51" s="2">
        <v>78066</v>
      </c>
      <c r="F51" s="2">
        <v>169003</v>
      </c>
      <c r="G51" s="3">
        <v>58082</v>
      </c>
      <c r="H51" s="3">
        <v>41630</v>
      </c>
      <c r="I51" s="3">
        <v>305819</v>
      </c>
      <c r="J51" s="3">
        <v>79317</v>
      </c>
    </row>
    <row r="52" spans="1:10" ht="12.75">
      <c r="A52" s="9" t="s">
        <v>17</v>
      </c>
      <c r="C52" s="2">
        <v>2550</v>
      </c>
      <c r="D52" s="2">
        <v>5028</v>
      </c>
      <c r="E52" s="2">
        <v>1108</v>
      </c>
      <c r="F52" s="2">
        <v>2049</v>
      </c>
      <c r="G52" s="3">
        <v>1148</v>
      </c>
      <c r="H52" s="3">
        <v>278</v>
      </c>
      <c r="I52" s="3">
        <v>5703</v>
      </c>
      <c r="J52" s="3">
        <v>0</v>
      </c>
    </row>
    <row r="53" spans="1:10" ht="12.75">
      <c r="A53" s="9" t="s">
        <v>18</v>
      </c>
      <c r="C53" s="2">
        <v>7329322</v>
      </c>
      <c r="D53" s="2">
        <v>9592099</v>
      </c>
      <c r="E53" s="2">
        <v>5823564</v>
      </c>
      <c r="F53" s="2">
        <v>5669385</v>
      </c>
      <c r="G53" s="3">
        <v>2852211</v>
      </c>
      <c r="H53" s="3">
        <v>2536668</v>
      </c>
      <c r="I53" s="3">
        <v>2390059</v>
      </c>
      <c r="J53" s="3">
        <v>1611628</v>
      </c>
    </row>
    <row r="54" spans="1:10" ht="12.75">
      <c r="A54" s="9" t="s">
        <v>19</v>
      </c>
      <c r="C54" s="2">
        <v>1584833</v>
      </c>
      <c r="D54" s="2">
        <v>509342</v>
      </c>
      <c r="E54" s="2">
        <v>515640</v>
      </c>
      <c r="F54" s="2">
        <v>809794</v>
      </c>
      <c r="G54" s="3">
        <v>1316866</v>
      </c>
      <c r="H54" s="3">
        <v>2571665</v>
      </c>
      <c r="I54" s="3">
        <v>1571547</v>
      </c>
      <c r="J54" s="3">
        <v>1678773</v>
      </c>
    </row>
    <row r="55" spans="1:10" ht="12.75">
      <c r="A55" s="1"/>
      <c r="C55" s="2"/>
      <c r="D55" s="2"/>
      <c r="E55" s="2"/>
      <c r="F55" s="2"/>
      <c r="G55" s="3"/>
      <c r="H55" s="3"/>
      <c r="I55" s="3"/>
      <c r="J55" s="3"/>
    </row>
    <row r="56" spans="1:8" ht="12.75">
      <c r="A56" s="1" t="s">
        <v>24</v>
      </c>
      <c r="C56" s="2"/>
      <c r="D56" s="2"/>
      <c r="E56" s="2"/>
      <c r="F56" s="2"/>
      <c r="G56" s="3"/>
      <c r="H56" s="3"/>
    </row>
    <row r="57" spans="1:10" ht="12.75">
      <c r="A57" s="9" t="s">
        <v>25</v>
      </c>
      <c r="C57" s="3">
        <f>C5+C18+C31+C44-C60-C61</f>
        <v>221673235</v>
      </c>
      <c r="D57" s="3">
        <f aca="true" t="shared" si="0" ref="D57:J57">D5+D18+D31+D44-D60-D61</f>
        <v>180814074</v>
      </c>
      <c r="E57" s="3">
        <f t="shared" si="0"/>
        <v>103134768</v>
      </c>
      <c r="F57" s="3">
        <f t="shared" si="0"/>
        <v>96670931</v>
      </c>
      <c r="G57" s="3">
        <f t="shared" si="0"/>
        <v>83792729</v>
      </c>
      <c r="H57" s="3">
        <f t="shared" si="0"/>
        <v>94534552</v>
      </c>
      <c r="I57" s="3">
        <f t="shared" si="0"/>
        <v>64364533</v>
      </c>
      <c r="J57" s="3">
        <f t="shared" si="0"/>
        <v>47920754</v>
      </c>
    </row>
    <row r="58" spans="1:10" ht="12.75">
      <c r="A58" s="9" t="s">
        <v>10</v>
      </c>
      <c r="C58" s="3">
        <f>C6+C19+C32+C45</f>
        <v>172616240</v>
      </c>
      <c r="D58" s="3">
        <f aca="true" t="shared" si="1" ref="D58:J67">D6+D19+D32+D45</f>
        <v>144980026</v>
      </c>
      <c r="E58" s="3">
        <f t="shared" si="1"/>
        <v>75803227</v>
      </c>
      <c r="F58" s="3">
        <f t="shared" si="1"/>
        <v>73955452</v>
      </c>
      <c r="G58" s="3">
        <f t="shared" si="1"/>
        <v>63284432</v>
      </c>
      <c r="H58" s="3">
        <f t="shared" si="1"/>
        <v>75286901</v>
      </c>
      <c r="I58" s="3">
        <f t="shared" si="1"/>
        <v>48594653</v>
      </c>
      <c r="J58" s="3">
        <f t="shared" si="1"/>
        <v>32779480</v>
      </c>
    </row>
    <row r="59" spans="1:10" ht="12.75">
      <c r="A59" s="9" t="s">
        <v>11</v>
      </c>
      <c r="C59" s="3">
        <f>C7+C20+C33+C46</f>
        <v>23938134</v>
      </c>
      <c r="D59" s="3">
        <f t="shared" si="1"/>
        <v>20169063</v>
      </c>
      <c r="E59" s="3">
        <f t="shared" si="1"/>
        <v>12564644</v>
      </c>
      <c r="F59" s="3">
        <f t="shared" si="1"/>
        <v>12636976</v>
      </c>
      <c r="G59" s="3">
        <f t="shared" si="1"/>
        <v>10300319</v>
      </c>
      <c r="H59" s="3">
        <f t="shared" si="1"/>
        <v>10140194</v>
      </c>
      <c r="I59" s="3">
        <f t="shared" si="1"/>
        <v>9126703</v>
      </c>
      <c r="J59" s="3">
        <f t="shared" si="1"/>
        <v>8874300</v>
      </c>
    </row>
    <row r="60" spans="1:10" ht="12.75">
      <c r="A60" s="9" t="s">
        <v>23</v>
      </c>
      <c r="C60" s="3">
        <f>C8+C21+C34+C47</f>
        <v>11479952</v>
      </c>
      <c r="D60" s="3">
        <f t="shared" si="1"/>
        <v>3977913</v>
      </c>
      <c r="E60" s="3">
        <f t="shared" si="1"/>
        <v>2574896</v>
      </c>
      <c r="F60" s="3">
        <f t="shared" si="1"/>
        <v>3004010</v>
      </c>
      <c r="G60" s="3">
        <f t="shared" si="1"/>
        <v>1133656</v>
      </c>
      <c r="H60" s="3">
        <f t="shared" si="1"/>
        <v>7490566</v>
      </c>
      <c r="I60" s="3">
        <f t="shared" si="1"/>
        <v>865427</v>
      </c>
      <c r="J60" s="3">
        <f t="shared" si="1"/>
        <v>262580</v>
      </c>
    </row>
    <row r="61" spans="1:10" ht="12.75">
      <c r="A61" s="9" t="s">
        <v>13</v>
      </c>
      <c r="C61" s="3">
        <f>C9+C22+C35+C48</f>
        <v>755632</v>
      </c>
      <c r="D61" s="3">
        <f t="shared" si="1"/>
        <v>482277</v>
      </c>
      <c r="E61" s="3">
        <f t="shared" si="1"/>
        <v>7823852</v>
      </c>
      <c r="F61" s="3">
        <f t="shared" si="1"/>
        <v>4280659</v>
      </c>
      <c r="G61" s="3">
        <f t="shared" si="1"/>
        <v>3626083</v>
      </c>
      <c r="H61" s="3">
        <f t="shared" si="1"/>
        <v>1112034</v>
      </c>
      <c r="I61" s="3">
        <f t="shared" si="1"/>
        <v>554036</v>
      </c>
      <c r="J61" s="3">
        <f t="shared" si="1"/>
        <v>247253</v>
      </c>
    </row>
    <row r="62" spans="1:10" ht="12.75">
      <c r="A62" s="9" t="s">
        <v>26</v>
      </c>
      <c r="C62" s="3">
        <f aca="true" t="shared" si="2" ref="C62:J62">C10+C23+C36+C49-C60-C61</f>
        <v>156397934</v>
      </c>
      <c r="D62" s="3">
        <f t="shared" si="2"/>
        <v>126537951</v>
      </c>
      <c r="E62" s="3">
        <f t="shared" si="2"/>
        <v>84996740</v>
      </c>
      <c r="F62" s="3">
        <f t="shared" si="2"/>
        <v>69776825</v>
      </c>
      <c r="G62" s="3">
        <f t="shared" si="2"/>
        <v>79724529</v>
      </c>
      <c r="H62" s="3">
        <f t="shared" si="2"/>
        <v>84403666</v>
      </c>
      <c r="I62" s="3">
        <f t="shared" si="2"/>
        <v>59240249</v>
      </c>
      <c r="J62" s="3">
        <f t="shared" si="2"/>
        <v>46582507</v>
      </c>
    </row>
    <row r="63" spans="1:10" ht="12.75">
      <c r="A63" s="9" t="s">
        <v>15</v>
      </c>
      <c r="C63" s="3">
        <f>C11+C24+C37+C50</f>
        <v>803917</v>
      </c>
      <c r="D63" s="3">
        <f t="shared" si="1"/>
        <v>695685</v>
      </c>
      <c r="E63" s="3">
        <f t="shared" si="1"/>
        <v>901678</v>
      </c>
      <c r="F63" s="3">
        <f t="shared" si="1"/>
        <v>1116167</v>
      </c>
      <c r="G63" s="3">
        <f t="shared" si="1"/>
        <v>936205</v>
      </c>
      <c r="H63" s="3">
        <f t="shared" si="1"/>
        <v>629426</v>
      </c>
      <c r="I63" s="3">
        <f t="shared" si="1"/>
        <v>521806</v>
      </c>
      <c r="J63" s="3">
        <f t="shared" si="1"/>
        <v>701370</v>
      </c>
    </row>
    <row r="64" spans="1:10" ht="12.75">
      <c r="A64" s="9" t="s">
        <v>16</v>
      </c>
      <c r="C64" s="3">
        <f>C12+C25+C38+C51</f>
        <v>1378356</v>
      </c>
      <c r="D64" s="3">
        <f t="shared" si="1"/>
        <v>339353</v>
      </c>
      <c r="E64" s="3">
        <f t="shared" si="1"/>
        <v>687438</v>
      </c>
      <c r="F64" s="3">
        <f t="shared" si="1"/>
        <v>300241</v>
      </c>
      <c r="G64" s="3">
        <f t="shared" si="1"/>
        <v>2893299</v>
      </c>
      <c r="H64" s="3">
        <f t="shared" si="1"/>
        <v>603876</v>
      </c>
      <c r="I64" s="3">
        <f t="shared" si="1"/>
        <v>1968438</v>
      </c>
      <c r="J64" s="3">
        <f t="shared" si="1"/>
        <v>1615754</v>
      </c>
    </row>
    <row r="65" spans="1:10" ht="12.75">
      <c r="A65" s="9" t="s">
        <v>17</v>
      </c>
      <c r="C65" s="3">
        <f>C13+C26+C39+C52</f>
        <v>400414</v>
      </c>
      <c r="D65" s="3">
        <f t="shared" si="1"/>
        <v>1757898</v>
      </c>
      <c r="E65" s="3">
        <f t="shared" si="1"/>
        <v>819206</v>
      </c>
      <c r="F65" s="3">
        <f t="shared" si="1"/>
        <v>15890</v>
      </c>
      <c r="G65" s="3">
        <f t="shared" si="1"/>
        <v>1148</v>
      </c>
      <c r="H65" s="3">
        <f t="shared" si="1"/>
        <v>278</v>
      </c>
      <c r="I65" s="3">
        <f t="shared" si="1"/>
        <v>5703</v>
      </c>
      <c r="J65" s="3">
        <f t="shared" si="1"/>
        <v>0</v>
      </c>
    </row>
    <row r="66" spans="1:10" ht="12.75">
      <c r="A66" s="9" t="s">
        <v>18</v>
      </c>
      <c r="C66" s="3">
        <f>C14+C27+C40+C53</f>
        <v>72486076</v>
      </c>
      <c r="D66" s="3">
        <f t="shared" si="1"/>
        <v>55691333</v>
      </c>
      <c r="E66" s="3">
        <f t="shared" si="1"/>
        <v>26535394</v>
      </c>
      <c r="F66" s="3">
        <f t="shared" si="1"/>
        <v>31476712</v>
      </c>
      <c r="G66" s="3">
        <f t="shared" si="1"/>
        <v>6695075</v>
      </c>
      <c r="H66" s="3">
        <f t="shared" si="1"/>
        <v>10185281</v>
      </c>
      <c r="I66" s="3">
        <f t="shared" si="1"/>
        <v>7538796</v>
      </c>
      <c r="J66" s="3">
        <f t="shared" si="1"/>
        <v>4841910</v>
      </c>
    </row>
    <row r="67" spans="1:10" ht="12.75">
      <c r="A67" s="9" t="s">
        <v>19</v>
      </c>
      <c r="C67" s="3">
        <f>C15+C28+C41+C54</f>
        <v>2751499</v>
      </c>
      <c r="D67" s="3">
        <f t="shared" si="1"/>
        <v>1223316</v>
      </c>
      <c r="E67" s="3">
        <f t="shared" si="1"/>
        <v>7096618</v>
      </c>
      <c r="F67" s="3">
        <f t="shared" si="1"/>
        <v>3713699</v>
      </c>
      <c r="G67" s="3">
        <f t="shared" si="1"/>
        <v>11671874</v>
      </c>
      <c r="H67" s="3">
        <f t="shared" si="1"/>
        <v>7455932</v>
      </c>
      <c r="I67" s="3">
        <f t="shared" si="1"/>
        <v>2786690</v>
      </c>
      <c r="J67" s="3">
        <f t="shared" si="1"/>
        <v>3396537</v>
      </c>
    </row>
    <row r="68" spans="1:7" ht="12.75">
      <c r="A68" s="1"/>
      <c r="D68" s="2"/>
      <c r="E68" s="2"/>
      <c r="F68" s="2"/>
      <c r="G68" s="3"/>
    </row>
    <row r="69" spans="1:7" ht="12.75">
      <c r="A69" s="1" t="s">
        <v>27</v>
      </c>
      <c r="D69" s="2"/>
      <c r="F69" s="2"/>
      <c r="G69" s="3"/>
    </row>
    <row r="70" spans="1:7" ht="12.75">
      <c r="A70" s="1" t="s">
        <v>28</v>
      </c>
      <c r="D70" s="2"/>
      <c r="F70" s="2"/>
      <c r="G70" s="3"/>
    </row>
  </sheetData>
  <printOptions/>
  <pageMargins left="0.25" right="0.25" top="0.5" bottom="0.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2006-04-27T17:35:52Z</cp:lastPrinted>
  <dcterms:created xsi:type="dcterms:W3CDTF">2004-05-25T16:26:14Z</dcterms:created>
  <dcterms:modified xsi:type="dcterms:W3CDTF">2006-05-03T17:07:57Z</dcterms:modified>
  <cp:category/>
  <cp:version/>
  <cp:contentType/>
  <cp:contentStatus/>
</cp:coreProperties>
</file>