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1486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<sst xmlns="http://schemas.openxmlformats.org/spreadsheetml/2006/main" count="99" uniqueCount="42">
  <si>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(All Candidates)</t>
  </si>
  <si>
    <t>Party</t>
  </si>
  <si>
    <t>Contributions from PACs by Type of PAC</t>
  </si>
  <si>
    <t>Contrib from</t>
  </si>
  <si>
    <t>Candidate</t>
  </si>
  <si>
    <t>Loans from</t>
  </si>
  <si>
    <t>Other</t>
  </si>
  <si>
    <t>Coordinated</t>
  </si>
  <si>
    <t>Trade/Member</t>
  </si>
  <si>
    <t>Corp. w/o</t>
  </si>
  <si>
    <t>Net</t>
  </si>
  <si>
    <t>Debts Owed</t>
  </si>
  <si>
    <t>Number</t>
  </si>
  <si>
    <t>Receipts</t>
  </si>
  <si>
    <t>Individuals</t>
  </si>
  <si>
    <t>PACs</t>
  </si>
  <si>
    <t>Contributions</t>
  </si>
  <si>
    <t>Loans</t>
  </si>
  <si>
    <t>Expenditures</t>
  </si>
  <si>
    <t>Corporate</t>
  </si>
  <si>
    <t>Labor</t>
  </si>
  <si>
    <t>Non-Connected</t>
  </si>
  <si>
    <t>Health</t>
  </si>
  <si>
    <t>Cooperative</t>
  </si>
  <si>
    <t>Stock</t>
  </si>
  <si>
    <t>Disbursements</t>
  </si>
  <si>
    <t>Cash on Hand</t>
  </si>
  <si>
    <t>By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</si>
  <si>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</si>
  <si>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</si>
  <si>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</si>
  <si>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</si>
  <si>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</si>
  <si>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</si>
  <si>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</si>
  <si>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</si>
  <si>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</si>
  <si>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</si>
  <si>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</si>
  <si>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</si>
  <si>
    <t>(January 1, 2003 - December 31, 2004)</t>
  </si>
  <si>
    <t>2003-2004 Financial Activity of All Senate and House Campaigns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</si>
</sst>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2" borderId="0" xfId="0" applyNumberFormat="1" applyFont="1" applyFill="1" applyAlignment="1">
      <alignment horizontal="center"/>
    </xf>
    <xf numFmtId="5" fontId="0" fillId="0" borderId="1" xfId="0" applyNumberFormat="1" applyBorder="1" applyAlignment="1">
      <alignment/>
    </xf>
    <xf numFmtId="5" fontId="1" fillId="0" borderId="0" xfId="0" applyNumberFormat="1" applyFont="1" applyAlignment="1">
      <alignment/>
    </xf>
    <xf numFmtId="5" fontId="0" fillId="0" borderId="2" xfId="0" applyNumberFormat="1" applyBorder="1" applyAlignment="1">
      <alignment/>
    </xf>
    <xf numFmtId="0" fontId="1" fillId="2" borderId="0" xfId="0" applyFont="1" applyFill="1" applyAlignment="1">
      <alignment horizontal="center"/>
    </xf>
    <xf numFmtId="5" fontId="1" fillId="2" borderId="1" xfId="0" applyNumberFormat="1" applyFont="1" applyFill="1" applyBorder="1" applyAlignment="1">
      <alignment horizontal="center"/>
    </xf>
    <xf numFmtId="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5" fontId="1" fillId="2" borderId="3" xfId="0" applyNumberFormat="1" applyFont="1" applyFill="1" applyBorder="1" applyAlignment="1">
      <alignment horizontal="center"/>
    </xf>
    <xf numFmtId="5" fontId="1" fillId="2" borderId="4" xfId="0" applyNumberFormat="1" applyFont="1" applyFill="1" applyBorder="1" applyAlignment="1">
      <alignment horizontal="center"/>
    </xf>
    <xf numFmtId="5" fontId="1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5" fontId="0" fillId="0" borderId="0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5" fontId="0" fillId="0" borderId="9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5" fontId="0" fillId="0" borderId="3" xfId="0" applyNumberFormat="1" applyBorder="1" applyAlignment="1">
      <alignment/>
    </xf>
    <xf numFmtId="5" fontId="0" fillId="0" borderId="4" xfId="0" applyNumberFormat="1" applyBorder="1" applyAlignment="1">
      <alignment/>
    </xf>
    <xf numFmtId="5" fontId="0" fillId="0" borderId="5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5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N3">
      <pane ySplit="795" topLeftCell="BM2" activePane="bottomLeft" state="split"/>
      <selection pane="topLeft" activeCell="D38" sqref="D38"/>
      <selection pane="bottomLeft" activeCell="F48" sqref="F48"/>
    </sheetView>
  </sheetViews>
  <sheetFormatPr defaultColWidth="9.140625" defaultRowHeight="12.75"/>
  <cols>
    <col min="1" max="1" width="12.7109375" style="0" customWidth="1"/>
    <col min="3" max="3" width="14.00390625" style="0" bestFit="1" customWidth="1"/>
    <col min="4" max="5" width="12.421875" style="0" bestFit="1" customWidth="1"/>
    <col min="6" max="6" width="11.57421875" style="0" bestFit="1" customWidth="1"/>
    <col min="7" max="7" width="12.421875" style="0" bestFit="1" customWidth="1"/>
    <col min="8" max="8" width="10.421875" style="0" bestFit="1" customWidth="1"/>
    <col min="9" max="10" width="11.57421875" style="0" bestFit="1" customWidth="1"/>
    <col min="11" max="11" width="12.421875" style="0" customWidth="1"/>
    <col min="12" max="12" width="12.421875" style="0" bestFit="1" customWidth="1"/>
    <col min="13" max="13" width="11.421875" style="0" bestFit="1" customWidth="1"/>
    <col min="14" max="14" width="13.28125" style="0" bestFit="1" customWidth="1"/>
    <col min="15" max="15" width="11.421875" style="0" bestFit="1" customWidth="1"/>
    <col min="16" max="16" width="10.57421875" style="0" bestFit="1" customWidth="1"/>
    <col min="17" max="17" width="10.421875" style="0" bestFit="1" customWidth="1"/>
    <col min="18" max="18" width="14.00390625" style="0" bestFit="1" customWidth="1"/>
    <col min="19" max="19" width="12.28125" style="0" bestFit="1" customWidth="1"/>
    <col min="20" max="20" width="12.421875" style="0" bestFit="1" customWidth="1"/>
  </cols>
  <sheetData>
    <row r="1" spans="2:19" ht="12.75">
      <c r="B1" s="1"/>
      <c r="C1" s="2"/>
      <c r="D1" s="2"/>
      <c r="F1" s="3" t="s">
        <v>41</v>
      </c>
      <c r="G1" s="2"/>
      <c r="H1" s="2"/>
      <c r="I1" s="2"/>
      <c r="J1" s="2"/>
      <c r="L1" s="2"/>
      <c r="M1" s="2"/>
      <c r="N1" s="2"/>
      <c r="O1" s="2"/>
      <c r="P1" s="4" t="s">
        <v>40</v>
      </c>
      <c r="Q1" s="2"/>
      <c r="R1" s="2"/>
      <c r="S1" s="2" t="s">
        <v>0</v>
      </c>
    </row>
    <row r="2" spans="2:20" ht="12.75">
      <c r="B2" s="1"/>
      <c r="C2" s="2"/>
      <c r="D2" s="2"/>
      <c r="F2" s="3" t="s">
        <v>40</v>
      </c>
      <c r="G2" s="2"/>
      <c r="H2" s="2"/>
      <c r="I2" s="2"/>
      <c r="J2" s="5" t="s">
        <v>1</v>
      </c>
      <c r="L2" s="6"/>
      <c r="N2" s="7" t="s">
        <v>2</v>
      </c>
      <c r="O2" s="2"/>
      <c r="P2" s="2"/>
      <c r="Q2" s="8"/>
      <c r="R2" s="2"/>
      <c r="S2" s="2"/>
      <c r="T2" s="2"/>
    </row>
    <row r="3" spans="2:20" ht="12.75">
      <c r="B3" s="9"/>
      <c r="C3" s="5"/>
      <c r="D3" s="5" t="s">
        <v>3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1</v>
      </c>
      <c r="J3" s="5" t="s">
        <v>7</v>
      </c>
      <c r="L3" s="10"/>
      <c r="M3" s="5"/>
      <c r="N3" s="5"/>
      <c r="O3" s="5" t="s">
        <v>8</v>
      </c>
      <c r="P3" s="5"/>
      <c r="Q3" s="11" t="s">
        <v>9</v>
      </c>
      <c r="R3" s="5" t="s">
        <v>10</v>
      </c>
      <c r="S3" s="5"/>
      <c r="T3" s="5" t="s">
        <v>11</v>
      </c>
    </row>
    <row r="4" spans="2:20" ht="13.5" thickBot="1">
      <c r="B4" s="12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4</v>
      </c>
      <c r="H4" s="13" t="s">
        <v>17</v>
      </c>
      <c r="I4" s="13" t="s">
        <v>16</v>
      </c>
      <c r="J4" s="13" t="s">
        <v>18</v>
      </c>
      <c r="L4" s="14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5" t="s">
        <v>24</v>
      </c>
      <c r="R4" s="13" t="s">
        <v>25</v>
      </c>
      <c r="S4" s="13" t="s">
        <v>26</v>
      </c>
      <c r="T4" s="13" t="s">
        <v>27</v>
      </c>
    </row>
    <row r="5" spans="2:20" ht="12.75">
      <c r="B5" s="16"/>
      <c r="C5" s="17"/>
      <c r="D5" s="17"/>
      <c r="E5" s="17"/>
      <c r="F5" s="17"/>
      <c r="G5" s="17"/>
      <c r="H5" s="17"/>
      <c r="I5" s="17"/>
      <c r="J5" s="17"/>
      <c r="L5" s="18"/>
      <c r="M5" s="17"/>
      <c r="N5" s="17"/>
      <c r="O5" s="17"/>
      <c r="P5" s="17"/>
      <c r="Q5" s="19"/>
      <c r="R5" s="17"/>
      <c r="S5" s="17"/>
      <c r="T5" s="17"/>
    </row>
    <row r="6" spans="1:20" ht="13.5" thickBot="1">
      <c r="A6" s="20" t="s">
        <v>28</v>
      </c>
      <c r="B6" s="21">
        <f>B8+B14+B20</f>
        <v>346</v>
      </c>
      <c r="C6" s="22">
        <f aca="true" t="shared" si="0" ref="C6:I6">C8+C14+C20</f>
        <v>497552011</v>
      </c>
      <c r="D6" s="22">
        <f t="shared" si="0"/>
        <v>324071349</v>
      </c>
      <c r="E6" s="22">
        <f t="shared" si="0"/>
        <v>63710472</v>
      </c>
      <c r="F6" s="22">
        <f t="shared" si="0"/>
        <v>38240495</v>
      </c>
      <c r="G6" s="22">
        <f t="shared" si="0"/>
        <v>39811722</v>
      </c>
      <c r="H6" s="22">
        <f t="shared" si="0"/>
        <v>1636897</v>
      </c>
      <c r="I6" s="22">
        <f t="shared" si="0"/>
        <v>2073870</v>
      </c>
      <c r="J6" s="22">
        <f>J8+J14+J20</f>
        <v>19440884</v>
      </c>
      <c r="K6" s="20" t="s">
        <v>28</v>
      </c>
      <c r="L6" s="23">
        <f aca="true" t="shared" si="1" ref="L6:T6">L8+L14+L20</f>
        <v>25175572</v>
      </c>
      <c r="M6" s="22">
        <f t="shared" si="1"/>
        <v>7555428</v>
      </c>
      <c r="N6" s="22">
        <f t="shared" si="1"/>
        <v>14593237</v>
      </c>
      <c r="O6" s="22">
        <f t="shared" si="1"/>
        <v>15007091</v>
      </c>
      <c r="P6" s="22">
        <f t="shared" si="1"/>
        <v>412850</v>
      </c>
      <c r="Q6" s="24">
        <f t="shared" si="1"/>
        <v>966294</v>
      </c>
      <c r="R6" s="22">
        <f t="shared" si="1"/>
        <v>496445920</v>
      </c>
      <c r="S6" s="22">
        <f t="shared" si="1"/>
        <v>56951549</v>
      </c>
      <c r="T6" s="22">
        <f t="shared" si="1"/>
        <v>34003023</v>
      </c>
    </row>
    <row r="7" spans="1:20" ht="12.75">
      <c r="A7" s="25"/>
      <c r="B7" s="1"/>
      <c r="C7" s="2"/>
      <c r="I7" s="2"/>
      <c r="J7" s="2"/>
      <c r="K7" s="25"/>
      <c r="L7" s="6"/>
      <c r="M7" s="2"/>
      <c r="N7" s="2"/>
      <c r="O7" s="2"/>
      <c r="P7" s="2"/>
      <c r="Q7" s="8"/>
      <c r="R7" s="2"/>
      <c r="S7" s="2"/>
      <c r="T7" s="2"/>
    </row>
    <row r="8" spans="1:20" ht="13.5" thickBot="1">
      <c r="A8" s="20" t="s">
        <v>29</v>
      </c>
      <c r="B8" s="1">
        <f>B10+B11+B12</f>
        <v>104</v>
      </c>
      <c r="C8" s="2">
        <f aca="true" t="shared" si="2" ref="C8:I8">C10+C11+C12</f>
        <v>250584207</v>
      </c>
      <c r="D8" s="2">
        <f t="shared" si="2"/>
        <v>169049491</v>
      </c>
      <c r="E8" s="2">
        <f t="shared" si="2"/>
        <v>28397581</v>
      </c>
      <c r="F8" s="2">
        <f t="shared" si="2"/>
        <v>23707488</v>
      </c>
      <c r="G8" s="2">
        <f t="shared" si="2"/>
        <v>16614872</v>
      </c>
      <c r="H8" s="2">
        <f t="shared" si="2"/>
        <v>896859</v>
      </c>
      <c r="I8" s="2">
        <f t="shared" si="2"/>
        <v>918385</v>
      </c>
      <c r="J8" s="2">
        <f>J10+J11+J12</f>
        <v>10173771</v>
      </c>
      <c r="K8" s="20" t="s">
        <v>29</v>
      </c>
      <c r="L8" s="6">
        <f aca="true" t="shared" si="3" ref="L8:T8">L10+L11+L12</f>
        <v>8866872</v>
      </c>
      <c r="M8" s="2">
        <f t="shared" si="3"/>
        <v>6788469</v>
      </c>
      <c r="N8" s="2">
        <f t="shared" si="3"/>
        <v>6304844</v>
      </c>
      <c r="O8" s="2">
        <f t="shared" si="3"/>
        <v>5743433</v>
      </c>
      <c r="P8" s="2">
        <f t="shared" si="3"/>
        <v>251850</v>
      </c>
      <c r="Q8" s="8">
        <f t="shared" si="3"/>
        <v>442113</v>
      </c>
      <c r="R8" s="2">
        <f t="shared" si="3"/>
        <v>254592809</v>
      </c>
      <c r="S8" s="2">
        <f t="shared" si="3"/>
        <v>30446576</v>
      </c>
      <c r="T8" s="2">
        <f t="shared" si="3"/>
        <v>15232277</v>
      </c>
    </row>
    <row r="9" spans="1:20" ht="12.75">
      <c r="A9" s="25"/>
      <c r="B9" s="1"/>
      <c r="C9" s="2"/>
      <c r="D9" s="2"/>
      <c r="E9" s="2"/>
      <c r="F9" s="2"/>
      <c r="G9" s="2"/>
      <c r="H9" s="2"/>
      <c r="I9" s="2"/>
      <c r="J9" s="2"/>
      <c r="K9" s="25"/>
      <c r="L9" s="26"/>
      <c r="M9" s="2"/>
      <c r="N9" s="2"/>
      <c r="O9" s="2"/>
      <c r="P9" s="2"/>
      <c r="Q9" s="8"/>
      <c r="R9" s="2"/>
      <c r="S9" s="2"/>
      <c r="T9" s="2"/>
    </row>
    <row r="10" spans="1:20" ht="12.75">
      <c r="A10" s="25" t="s">
        <v>30</v>
      </c>
      <c r="B10" s="1">
        <v>14</v>
      </c>
      <c r="C10" s="2">
        <v>104390824</v>
      </c>
      <c r="D10" s="2">
        <v>79297355</v>
      </c>
      <c r="E10" s="2">
        <f>L10+M10+N10+O10+P10+Q10</f>
        <v>19089615</v>
      </c>
      <c r="F10" s="2">
        <v>0</v>
      </c>
      <c r="G10" s="2">
        <v>0</v>
      </c>
      <c r="H10" s="2">
        <v>0</v>
      </c>
      <c r="I10" s="2">
        <v>489280</v>
      </c>
      <c r="J10" s="2">
        <v>4410050</v>
      </c>
      <c r="K10" s="25" t="s">
        <v>30</v>
      </c>
      <c r="L10" s="6">
        <v>7071591</v>
      </c>
      <c r="M10" s="2">
        <v>3584300</v>
      </c>
      <c r="N10" s="2">
        <v>3400970</v>
      </c>
      <c r="O10" s="2">
        <v>4481541</v>
      </c>
      <c r="P10" s="2">
        <v>201850</v>
      </c>
      <c r="Q10" s="8">
        <v>349363</v>
      </c>
      <c r="R10" s="2">
        <v>104600570</v>
      </c>
      <c r="S10" s="2">
        <v>28481981</v>
      </c>
      <c r="T10" s="2">
        <v>0</v>
      </c>
    </row>
    <row r="11" spans="1:20" ht="12.75">
      <c r="A11" s="25" t="s">
        <v>31</v>
      </c>
      <c r="B11" s="1">
        <v>40</v>
      </c>
      <c r="C11" s="2">
        <v>21682139</v>
      </c>
      <c r="D11" s="2">
        <v>16145636</v>
      </c>
      <c r="E11" s="2">
        <f>L11+M11+N11+O11+P11+Q11</f>
        <v>2037294</v>
      </c>
      <c r="F11" s="2">
        <v>1248629</v>
      </c>
      <c r="G11" s="2">
        <v>1097894</v>
      </c>
      <c r="H11" s="2">
        <v>157059</v>
      </c>
      <c r="I11" s="2">
        <v>149100</v>
      </c>
      <c r="J11" s="2">
        <v>575155</v>
      </c>
      <c r="K11" s="25" t="s">
        <v>31</v>
      </c>
      <c r="L11" s="6">
        <v>74500</v>
      </c>
      <c r="M11" s="2">
        <v>920969</v>
      </c>
      <c r="N11" s="2">
        <v>822313</v>
      </c>
      <c r="O11" s="2">
        <v>196762</v>
      </c>
      <c r="P11" s="2">
        <v>10500</v>
      </c>
      <c r="Q11" s="8">
        <v>12250</v>
      </c>
      <c r="R11" s="2">
        <v>21429307</v>
      </c>
      <c r="S11" s="2">
        <v>225137</v>
      </c>
      <c r="T11" s="2">
        <v>934439</v>
      </c>
    </row>
    <row r="12" spans="1:20" ht="12.75">
      <c r="A12" s="25" t="s">
        <v>32</v>
      </c>
      <c r="B12" s="1">
        <v>50</v>
      </c>
      <c r="C12" s="2">
        <v>124511244</v>
      </c>
      <c r="D12" s="2">
        <v>73606500</v>
      </c>
      <c r="E12" s="2">
        <f>L12+M12+N12+O12+P12+Q12</f>
        <v>7270672</v>
      </c>
      <c r="F12" s="2">
        <v>22458859</v>
      </c>
      <c r="G12" s="2">
        <v>15516978</v>
      </c>
      <c r="H12" s="2">
        <v>739800</v>
      </c>
      <c r="I12" s="2">
        <f>274000+955+5050</f>
        <v>280005</v>
      </c>
      <c r="J12" s="2">
        <v>5188566</v>
      </c>
      <c r="K12" s="25" t="s">
        <v>32</v>
      </c>
      <c r="L12" s="6">
        <v>1720781</v>
      </c>
      <c r="M12" s="2">
        <v>2283200</v>
      </c>
      <c r="N12" s="2">
        <v>2081561</v>
      </c>
      <c r="O12" s="2">
        <v>1065130</v>
      </c>
      <c r="P12" s="2">
        <v>39500</v>
      </c>
      <c r="Q12" s="8">
        <v>80500</v>
      </c>
      <c r="R12" s="2">
        <v>128562932</v>
      </c>
      <c r="S12" s="2">
        <v>1739458</v>
      </c>
      <c r="T12" s="2">
        <v>14297838</v>
      </c>
    </row>
    <row r="13" spans="1:20" ht="12.75">
      <c r="A13" s="25"/>
      <c r="B13" s="1"/>
      <c r="C13" s="2"/>
      <c r="D13" s="2"/>
      <c r="E13" s="2"/>
      <c r="F13" s="2"/>
      <c r="G13" s="2"/>
      <c r="H13" s="2"/>
      <c r="I13" s="2"/>
      <c r="J13" s="2"/>
      <c r="K13" s="25"/>
      <c r="L13" s="6"/>
      <c r="M13" s="2"/>
      <c r="N13" s="2"/>
      <c r="O13" s="2"/>
      <c r="P13" s="2"/>
      <c r="Q13" s="8"/>
      <c r="R13" s="2"/>
      <c r="S13" s="2"/>
      <c r="T13" s="2"/>
    </row>
    <row r="14" spans="1:20" ht="13.5" thickBot="1">
      <c r="A14" s="20" t="s">
        <v>33</v>
      </c>
      <c r="B14" s="1">
        <f>B16+B17+B18</f>
        <v>146</v>
      </c>
      <c r="C14" s="2">
        <f aca="true" t="shared" si="4" ref="C14:I14">C16+C17+C18</f>
        <v>246106883</v>
      </c>
      <c r="D14" s="2">
        <f t="shared" si="4"/>
        <v>154612885</v>
      </c>
      <c r="E14" s="2">
        <f t="shared" si="4"/>
        <v>35299891</v>
      </c>
      <c r="F14" s="2">
        <f t="shared" si="4"/>
        <v>14277559</v>
      </c>
      <c r="G14" s="2">
        <f t="shared" si="4"/>
        <v>23052589</v>
      </c>
      <c r="H14" s="2">
        <f t="shared" si="4"/>
        <v>739431</v>
      </c>
      <c r="I14" s="2">
        <f t="shared" si="4"/>
        <v>1155485</v>
      </c>
      <c r="J14" s="2">
        <f>J16+J17+J18</f>
        <v>9267113</v>
      </c>
      <c r="K14" s="20" t="s">
        <v>33</v>
      </c>
      <c r="L14" s="6">
        <f aca="true" t="shared" si="5" ref="L14:T14">L16+L17+L18</f>
        <v>16307700</v>
      </c>
      <c r="M14" s="2">
        <f t="shared" si="5"/>
        <v>766959</v>
      </c>
      <c r="N14" s="2">
        <f t="shared" si="5"/>
        <v>8287893</v>
      </c>
      <c r="O14" s="2">
        <f t="shared" si="5"/>
        <v>9252158</v>
      </c>
      <c r="P14" s="2">
        <f t="shared" si="5"/>
        <v>161000</v>
      </c>
      <c r="Q14" s="8">
        <f t="shared" si="5"/>
        <v>524181</v>
      </c>
      <c r="R14" s="2">
        <f t="shared" si="5"/>
        <v>241023484</v>
      </c>
      <c r="S14" s="2">
        <f t="shared" si="5"/>
        <v>26485922</v>
      </c>
      <c r="T14" s="2">
        <f t="shared" si="5"/>
        <v>18646886</v>
      </c>
    </row>
    <row r="15" spans="1:20" ht="12.75">
      <c r="A15" s="25"/>
      <c r="B15" s="1"/>
      <c r="C15" s="2"/>
      <c r="D15" s="2"/>
      <c r="E15" s="2"/>
      <c r="F15" s="2"/>
      <c r="G15" s="2"/>
      <c r="H15" s="2"/>
      <c r="I15" s="2"/>
      <c r="J15" s="2"/>
      <c r="K15" s="25"/>
      <c r="L15" s="6"/>
      <c r="M15" s="2"/>
      <c r="N15" s="2"/>
      <c r="O15" s="2"/>
      <c r="P15" s="2"/>
      <c r="Q15" s="8"/>
      <c r="R15" s="2"/>
      <c r="S15" s="2"/>
      <c r="T15" s="2"/>
    </row>
    <row r="16" spans="1:20" ht="12.75">
      <c r="A16" s="25" t="s">
        <v>30</v>
      </c>
      <c r="B16" s="1">
        <v>12</v>
      </c>
      <c r="C16" s="2">
        <v>67296994</v>
      </c>
      <c r="D16" s="2">
        <v>43386092</v>
      </c>
      <c r="E16" s="2">
        <f>L16+M16+N16+O16+P16+Q16</f>
        <v>20200588</v>
      </c>
      <c r="F16" s="2">
        <v>0</v>
      </c>
      <c r="G16" s="2">
        <v>0</v>
      </c>
      <c r="H16" s="2">
        <v>0</v>
      </c>
      <c r="I16" s="2">
        <v>157584</v>
      </c>
      <c r="J16" s="2">
        <f>59746+1483064+292959</f>
        <v>1835769</v>
      </c>
      <c r="K16" s="25" t="s">
        <v>30</v>
      </c>
      <c r="L16" s="6">
        <v>10148906</v>
      </c>
      <c r="M16" s="2">
        <v>687959</v>
      </c>
      <c r="N16" s="2">
        <v>3536012</v>
      </c>
      <c r="O16" s="2">
        <v>5431649</v>
      </c>
      <c r="P16" s="2">
        <v>106500</v>
      </c>
      <c r="Q16" s="8">
        <v>289562</v>
      </c>
      <c r="R16" s="2">
        <v>67139383</v>
      </c>
      <c r="S16" s="2">
        <v>20903549</v>
      </c>
      <c r="T16" s="2">
        <v>1395804</v>
      </c>
    </row>
    <row r="17" spans="1:20" ht="12.75">
      <c r="A17" s="25" t="s">
        <v>31</v>
      </c>
      <c r="B17" s="1">
        <v>83</v>
      </c>
      <c r="C17" s="2">
        <v>57018961</v>
      </c>
      <c r="D17" s="2">
        <v>39688326</v>
      </c>
      <c r="E17" s="2">
        <f>L17+M17+N17+O17+P17+Q17</f>
        <v>3525981</v>
      </c>
      <c r="F17" s="2">
        <v>4364961</v>
      </c>
      <c r="G17" s="2">
        <v>6647124</v>
      </c>
      <c r="H17" s="2">
        <v>24762</v>
      </c>
      <c r="I17" s="2">
        <v>334717</v>
      </c>
      <c r="J17" s="2">
        <f>1671538+464209</f>
        <v>2135747</v>
      </c>
      <c r="K17" s="25" t="s">
        <v>31</v>
      </c>
      <c r="L17" s="6">
        <v>1140055</v>
      </c>
      <c r="M17" s="2">
        <v>17500</v>
      </c>
      <c r="N17" s="2">
        <v>1390890</v>
      </c>
      <c r="O17" s="2">
        <v>897931</v>
      </c>
      <c r="P17" s="2">
        <v>20500</v>
      </c>
      <c r="Q17" s="8">
        <v>59105</v>
      </c>
      <c r="R17" s="2">
        <v>54455877</v>
      </c>
      <c r="S17" s="2">
        <v>2014414</v>
      </c>
      <c r="T17" s="2">
        <v>4627593</v>
      </c>
    </row>
    <row r="18" spans="1:20" ht="12.75">
      <c r="A18" s="25" t="s">
        <v>32</v>
      </c>
      <c r="B18" s="1">
        <v>51</v>
      </c>
      <c r="C18" s="2">
        <v>121790928</v>
      </c>
      <c r="D18" s="2">
        <v>71538467</v>
      </c>
      <c r="E18" s="2">
        <f>L18+M18+N18+O18+P18+Q18</f>
        <v>11573322</v>
      </c>
      <c r="F18" s="2">
        <v>9912598</v>
      </c>
      <c r="G18" s="2">
        <v>16405465</v>
      </c>
      <c r="H18" s="2">
        <v>714669</v>
      </c>
      <c r="I18" s="2">
        <v>663184</v>
      </c>
      <c r="J18" s="2">
        <v>5295597</v>
      </c>
      <c r="K18" s="25" t="s">
        <v>32</v>
      </c>
      <c r="L18" s="6">
        <v>5018739</v>
      </c>
      <c r="M18" s="2">
        <v>61500</v>
      </c>
      <c r="N18" s="2">
        <v>3360991</v>
      </c>
      <c r="O18" s="2">
        <v>2922578</v>
      </c>
      <c r="P18" s="2">
        <v>34000</v>
      </c>
      <c r="Q18" s="8">
        <v>175514</v>
      </c>
      <c r="R18" s="2">
        <v>119428224</v>
      </c>
      <c r="S18" s="2">
        <v>3567959</v>
      </c>
      <c r="T18" s="2">
        <v>12623489</v>
      </c>
    </row>
    <row r="19" spans="1:20" ht="12.75">
      <c r="A19" s="25"/>
      <c r="B19" s="1"/>
      <c r="C19" s="2"/>
      <c r="D19" s="2"/>
      <c r="E19" s="2"/>
      <c r="F19" s="2"/>
      <c r="G19" s="2"/>
      <c r="H19" s="2"/>
      <c r="I19" s="2"/>
      <c r="J19" s="2"/>
      <c r="K19" s="25"/>
      <c r="L19" s="6"/>
      <c r="M19" s="2"/>
      <c r="N19" s="2"/>
      <c r="O19" s="2"/>
      <c r="P19" s="2"/>
      <c r="Q19" s="8"/>
      <c r="R19" s="2"/>
      <c r="S19" s="2"/>
      <c r="T19" s="2"/>
    </row>
    <row r="20" spans="1:20" ht="13.5" thickBot="1">
      <c r="A20" s="20" t="s">
        <v>34</v>
      </c>
      <c r="B20" s="1">
        <f>B22+B23</f>
        <v>96</v>
      </c>
      <c r="C20" s="2">
        <f aca="true" t="shared" si="6" ref="C20:I20">C22+C23</f>
        <v>860921</v>
      </c>
      <c r="D20" s="2">
        <f t="shared" si="6"/>
        <v>408973</v>
      </c>
      <c r="E20" s="2">
        <f t="shared" si="6"/>
        <v>13000</v>
      </c>
      <c r="F20" s="2">
        <f t="shared" si="6"/>
        <v>255448</v>
      </c>
      <c r="G20" s="2">
        <f t="shared" si="6"/>
        <v>144261</v>
      </c>
      <c r="H20" s="2">
        <f t="shared" si="6"/>
        <v>607</v>
      </c>
      <c r="I20" s="2">
        <f t="shared" si="6"/>
        <v>0</v>
      </c>
      <c r="J20" s="2">
        <f>J22+J23</f>
        <v>0</v>
      </c>
      <c r="K20" s="27" t="s">
        <v>34</v>
      </c>
      <c r="L20" s="28">
        <f aca="true" t="shared" si="7" ref="L20:T20">L22+L23</f>
        <v>1000</v>
      </c>
      <c r="M20" s="28">
        <f t="shared" si="7"/>
        <v>0</v>
      </c>
      <c r="N20" s="28">
        <f t="shared" si="7"/>
        <v>500</v>
      </c>
      <c r="O20" s="28">
        <f t="shared" si="7"/>
        <v>11500</v>
      </c>
      <c r="P20" s="28">
        <f t="shared" si="7"/>
        <v>0</v>
      </c>
      <c r="Q20" s="8">
        <f t="shared" si="7"/>
        <v>0</v>
      </c>
      <c r="R20" s="2">
        <f t="shared" si="7"/>
        <v>829627</v>
      </c>
      <c r="S20" s="2">
        <f t="shared" si="7"/>
        <v>19051</v>
      </c>
      <c r="T20" s="2">
        <f t="shared" si="7"/>
        <v>123860</v>
      </c>
    </row>
    <row r="21" spans="1:20" ht="12.75">
      <c r="A21" s="25"/>
      <c r="B21" s="1"/>
      <c r="C21" s="2"/>
      <c r="D21" s="2"/>
      <c r="E21" s="2"/>
      <c r="F21" s="2"/>
      <c r="G21" s="2"/>
      <c r="H21" s="2"/>
      <c r="I21" s="2"/>
      <c r="J21" s="2"/>
      <c r="K21" s="25"/>
      <c r="L21" s="6"/>
      <c r="M21" s="2"/>
      <c r="N21" s="2"/>
      <c r="O21" s="2"/>
      <c r="P21" s="2"/>
      <c r="Q21" s="8"/>
      <c r="R21" s="2"/>
      <c r="S21" s="2"/>
      <c r="T21" s="2"/>
    </row>
    <row r="22" spans="1:20" ht="12.75">
      <c r="A22" s="25" t="s">
        <v>31</v>
      </c>
      <c r="B22" s="1">
        <v>60</v>
      </c>
      <c r="C22" s="2">
        <v>778307</v>
      </c>
      <c r="D22" s="2">
        <v>383785</v>
      </c>
      <c r="E22" s="2">
        <f>L22+M22+N22+O22+P22+Q22</f>
        <v>13000</v>
      </c>
      <c r="F22" s="2">
        <v>239093</v>
      </c>
      <c r="G22" s="2">
        <v>119391</v>
      </c>
      <c r="H22" s="2">
        <v>607</v>
      </c>
      <c r="I22" s="2">
        <v>0</v>
      </c>
      <c r="J22" s="2">
        <v>0</v>
      </c>
      <c r="K22" s="25" t="s">
        <v>31</v>
      </c>
      <c r="L22" s="6">
        <v>1000</v>
      </c>
      <c r="M22" s="2">
        <v>0</v>
      </c>
      <c r="N22" s="2">
        <v>500</v>
      </c>
      <c r="O22" s="2">
        <v>11500</v>
      </c>
      <c r="P22" s="2">
        <v>0</v>
      </c>
      <c r="Q22" s="8">
        <v>0</v>
      </c>
      <c r="R22" s="2">
        <v>756014</v>
      </c>
      <c r="S22" s="2">
        <v>19026</v>
      </c>
      <c r="T22" s="2">
        <v>108444</v>
      </c>
    </row>
    <row r="23" spans="1:20" ht="12.75">
      <c r="A23" s="25" t="s">
        <v>32</v>
      </c>
      <c r="B23" s="1">
        <v>36</v>
      </c>
      <c r="C23" s="2">
        <v>82614</v>
      </c>
      <c r="D23" s="2">
        <v>25188</v>
      </c>
      <c r="E23" s="2">
        <f>L23+M23+N23+O23+P23+Q23</f>
        <v>0</v>
      </c>
      <c r="F23" s="2">
        <v>16355</v>
      </c>
      <c r="G23" s="2">
        <v>24870</v>
      </c>
      <c r="H23" s="2">
        <v>0</v>
      </c>
      <c r="I23" s="2">
        <v>0</v>
      </c>
      <c r="J23" s="2">
        <v>0</v>
      </c>
      <c r="K23" s="25" t="s">
        <v>32</v>
      </c>
      <c r="L23" s="6">
        <v>0</v>
      </c>
      <c r="M23" s="2">
        <v>0</v>
      </c>
      <c r="N23" s="2">
        <v>0</v>
      </c>
      <c r="O23" s="2">
        <v>0</v>
      </c>
      <c r="P23" s="2">
        <v>0</v>
      </c>
      <c r="Q23" s="8">
        <v>0</v>
      </c>
      <c r="R23" s="2">
        <v>73613</v>
      </c>
      <c r="S23" s="2">
        <v>25</v>
      </c>
      <c r="T23" s="2">
        <v>15416</v>
      </c>
    </row>
    <row r="24" spans="1:20" ht="12.75">
      <c r="A24" s="25"/>
      <c r="B24" s="1"/>
      <c r="C24" s="2"/>
      <c r="D24" s="2"/>
      <c r="E24" s="2"/>
      <c r="F24" s="2"/>
      <c r="G24" s="2"/>
      <c r="H24" s="2"/>
      <c r="I24" s="2"/>
      <c r="J24" s="2"/>
      <c r="K24" s="25"/>
      <c r="L24" s="6"/>
      <c r="M24" s="2"/>
      <c r="N24" s="2"/>
      <c r="O24" s="2"/>
      <c r="P24" s="2"/>
      <c r="Q24" s="8"/>
      <c r="R24" s="2"/>
      <c r="S24" s="2"/>
      <c r="T24" s="2"/>
    </row>
    <row r="25" spans="1:20" ht="12.75">
      <c r="A25" s="25"/>
      <c r="B25" s="1"/>
      <c r="C25" s="2"/>
      <c r="D25" s="2"/>
      <c r="E25" s="2"/>
      <c r="F25" s="2"/>
      <c r="G25" s="2"/>
      <c r="H25" s="2"/>
      <c r="I25" s="2"/>
      <c r="J25" s="2"/>
      <c r="K25" s="25"/>
      <c r="L25" s="6"/>
      <c r="M25" s="2"/>
      <c r="N25" s="2"/>
      <c r="O25" s="2"/>
      <c r="P25" s="2"/>
      <c r="Q25" s="8"/>
      <c r="R25" s="2"/>
      <c r="S25" s="2"/>
      <c r="T25" s="2"/>
    </row>
    <row r="26" spans="2:20" ht="12.75">
      <c r="B26" s="1"/>
      <c r="C26" s="2"/>
      <c r="D26" s="2"/>
      <c r="E26" s="2"/>
      <c r="F26" s="2"/>
      <c r="G26" s="2"/>
      <c r="H26" s="2"/>
      <c r="I26" s="2"/>
      <c r="J26" s="2"/>
      <c r="L26" s="6"/>
      <c r="M26" s="2"/>
      <c r="N26" s="2"/>
      <c r="O26" s="2"/>
      <c r="P26" s="2"/>
      <c r="Q26" s="8"/>
      <c r="R26" s="2"/>
      <c r="S26" s="2"/>
      <c r="T26" s="2"/>
    </row>
    <row r="27" spans="1:20" ht="13.5" thickBot="1">
      <c r="A27" s="20" t="s">
        <v>35</v>
      </c>
      <c r="B27" s="21">
        <f>B29+B35+B41</f>
        <v>1873</v>
      </c>
      <c r="C27" s="22">
        <f aca="true" t="shared" si="8" ref="C27:I27">C29+C35+C41</f>
        <v>708521445</v>
      </c>
      <c r="D27" s="22">
        <f t="shared" si="8"/>
        <v>396744617</v>
      </c>
      <c r="E27" s="22">
        <f t="shared" si="8"/>
        <v>225390329</v>
      </c>
      <c r="F27" s="22">
        <f t="shared" si="8"/>
        <v>7843810</v>
      </c>
      <c r="G27" s="22">
        <f t="shared" si="8"/>
        <v>47392156</v>
      </c>
      <c r="H27" s="22">
        <f t="shared" si="8"/>
        <v>2681151</v>
      </c>
      <c r="I27" s="22">
        <f t="shared" si="8"/>
        <v>2192758</v>
      </c>
      <c r="J27" s="22">
        <f>J29+J35+J41</f>
        <v>6664973</v>
      </c>
      <c r="K27" s="20" t="s">
        <v>35</v>
      </c>
      <c r="L27" s="23">
        <f aca="true" t="shared" si="9" ref="L27:T27">L29+L35+L41</f>
        <v>79079152</v>
      </c>
      <c r="M27" s="22">
        <f t="shared" si="9"/>
        <v>42787225</v>
      </c>
      <c r="N27" s="22">
        <f t="shared" si="9"/>
        <v>35239558</v>
      </c>
      <c r="O27" s="22">
        <f t="shared" si="9"/>
        <v>63164022</v>
      </c>
      <c r="P27" s="22">
        <f t="shared" si="9"/>
        <v>2305165</v>
      </c>
      <c r="Q27" s="24">
        <f t="shared" si="9"/>
        <v>2815207</v>
      </c>
      <c r="R27" s="22">
        <f t="shared" si="9"/>
        <v>660312243</v>
      </c>
      <c r="S27" s="22">
        <f t="shared" si="9"/>
        <v>165340318</v>
      </c>
      <c r="T27" s="22">
        <f t="shared" si="9"/>
        <v>55376866</v>
      </c>
    </row>
    <row r="28" spans="1:20" ht="12.75">
      <c r="A28" s="25"/>
      <c r="B28" s="1"/>
      <c r="C28" s="2"/>
      <c r="I28" s="2"/>
      <c r="J28" s="2"/>
      <c r="K28" s="25"/>
      <c r="L28" s="26"/>
      <c r="M28" s="2"/>
      <c r="N28" s="2"/>
      <c r="O28" s="2"/>
      <c r="P28" s="2"/>
      <c r="Q28" s="8"/>
      <c r="R28" s="2"/>
      <c r="S28" s="2"/>
      <c r="T28" s="2"/>
    </row>
    <row r="29" spans="1:20" ht="13.5" thickBot="1">
      <c r="A29" s="20" t="s">
        <v>29</v>
      </c>
      <c r="B29" s="1">
        <f>B31+B32+B33</f>
        <v>707</v>
      </c>
      <c r="C29" s="2">
        <f aca="true" t="shared" si="10" ref="C29:I29">C31+C32+C33</f>
        <v>307367059</v>
      </c>
      <c r="D29" s="2">
        <f t="shared" si="10"/>
        <v>178257960</v>
      </c>
      <c r="E29" s="2">
        <f t="shared" si="10"/>
        <v>98648874</v>
      </c>
      <c r="F29" s="2">
        <f t="shared" si="10"/>
        <v>3352157</v>
      </c>
      <c r="G29" s="2">
        <f t="shared" si="10"/>
        <v>14202895</v>
      </c>
      <c r="H29" s="2">
        <f t="shared" si="10"/>
        <v>858340</v>
      </c>
      <c r="I29" s="2">
        <f t="shared" si="10"/>
        <v>871920</v>
      </c>
      <c r="J29" s="2">
        <f>J31+J32+J33</f>
        <v>3134815</v>
      </c>
      <c r="K29" s="20" t="s">
        <v>29</v>
      </c>
      <c r="L29" s="6">
        <f aca="true" t="shared" si="11" ref="L29:T29">L31+L32+L33</f>
        <v>24809850</v>
      </c>
      <c r="M29" s="2">
        <f t="shared" si="11"/>
        <v>37327818</v>
      </c>
      <c r="N29" s="2">
        <f t="shared" si="11"/>
        <v>11385095</v>
      </c>
      <c r="O29" s="2">
        <f t="shared" si="11"/>
        <v>22994137</v>
      </c>
      <c r="P29" s="2">
        <f t="shared" si="11"/>
        <v>1121511</v>
      </c>
      <c r="Q29" s="8">
        <f t="shared" si="11"/>
        <v>1010463</v>
      </c>
      <c r="R29" s="2">
        <f t="shared" si="11"/>
        <v>288476098</v>
      </c>
      <c r="S29" s="2">
        <f t="shared" si="11"/>
        <v>76550031</v>
      </c>
      <c r="T29" s="2">
        <f t="shared" si="11"/>
        <v>15753071</v>
      </c>
    </row>
    <row r="30" spans="1:20" ht="12.75">
      <c r="A30" s="25"/>
      <c r="B30" s="1"/>
      <c r="C30" s="2"/>
      <c r="D30" s="2"/>
      <c r="E30" s="2"/>
      <c r="F30" s="2"/>
      <c r="G30" s="2"/>
      <c r="H30" s="2"/>
      <c r="I30" s="2"/>
      <c r="J30" s="2"/>
      <c r="K30" s="25"/>
      <c r="L30" s="26"/>
      <c r="M30" s="2"/>
      <c r="N30" s="2"/>
      <c r="O30" s="2"/>
      <c r="P30" s="2"/>
      <c r="Q30" s="8"/>
      <c r="R30" s="2"/>
      <c r="S30" s="2"/>
      <c r="T30" s="2"/>
    </row>
    <row r="31" spans="1:20" ht="12.75">
      <c r="A31" s="25" t="s">
        <v>30</v>
      </c>
      <c r="B31" s="1">
        <v>197</v>
      </c>
      <c r="C31" s="2">
        <v>198159597</v>
      </c>
      <c r="D31" s="2">
        <v>108785094</v>
      </c>
      <c r="E31" s="2">
        <f>L31+M31+N31+O31+P31+Q31</f>
        <v>80885777</v>
      </c>
      <c r="F31" s="2">
        <v>12329</v>
      </c>
      <c r="G31" s="2">
        <v>354153</v>
      </c>
      <c r="H31" s="2">
        <v>270486</v>
      </c>
      <c r="I31" s="2">
        <v>410884</v>
      </c>
      <c r="J31" s="2">
        <v>1206757</v>
      </c>
      <c r="K31" s="25" t="s">
        <v>30</v>
      </c>
      <c r="L31" s="6">
        <v>23494362</v>
      </c>
      <c r="M31" s="2">
        <v>27958432</v>
      </c>
      <c r="N31" s="2">
        <v>6910693</v>
      </c>
      <c r="O31" s="2">
        <v>20627784</v>
      </c>
      <c r="P31" s="2">
        <v>971042</v>
      </c>
      <c r="Q31" s="8">
        <v>923464</v>
      </c>
      <c r="R31" s="2">
        <v>181197844</v>
      </c>
      <c r="S31" s="2">
        <v>73969937</v>
      </c>
      <c r="T31" s="2">
        <v>2080661</v>
      </c>
    </row>
    <row r="32" spans="1:20" ht="12.75">
      <c r="A32" s="25" t="s">
        <v>31</v>
      </c>
      <c r="B32" s="1">
        <v>402</v>
      </c>
      <c r="C32" s="2">
        <v>59999962</v>
      </c>
      <c r="D32" s="2">
        <v>36346243</v>
      </c>
      <c r="E32" s="2">
        <f>L32+M32+N32+O32+P32+Q32</f>
        <v>8565300</v>
      </c>
      <c r="F32" s="2">
        <v>2641296</v>
      </c>
      <c r="G32" s="2">
        <v>10034109</v>
      </c>
      <c r="H32" s="2">
        <v>554462</v>
      </c>
      <c r="I32" s="2">
        <v>262471</v>
      </c>
      <c r="J32" s="2">
        <v>748872</v>
      </c>
      <c r="K32" s="25" t="s">
        <v>31</v>
      </c>
      <c r="L32" s="6">
        <v>346878</v>
      </c>
      <c r="M32" s="2">
        <v>5120537</v>
      </c>
      <c r="N32" s="2">
        <v>2272198</v>
      </c>
      <c r="O32" s="2">
        <v>773337</v>
      </c>
      <c r="P32" s="2">
        <v>21500</v>
      </c>
      <c r="Q32" s="8">
        <v>30850</v>
      </c>
      <c r="R32" s="2">
        <v>59201694</v>
      </c>
      <c r="S32" s="2">
        <v>1107703</v>
      </c>
      <c r="T32" s="2">
        <v>11321470</v>
      </c>
    </row>
    <row r="33" spans="1:20" ht="12.75">
      <c r="A33" s="25" t="s">
        <v>32</v>
      </c>
      <c r="B33" s="1">
        <v>108</v>
      </c>
      <c r="C33" s="2">
        <v>49207500</v>
      </c>
      <c r="D33" s="2">
        <v>33126623</v>
      </c>
      <c r="E33" s="2">
        <f>L33+M33+N33+O33+P33+Q33</f>
        <v>9197797</v>
      </c>
      <c r="F33" s="2">
        <v>698532</v>
      </c>
      <c r="G33" s="2">
        <v>3814633</v>
      </c>
      <c r="H33" s="2">
        <v>33392</v>
      </c>
      <c r="I33" s="2">
        <v>198565</v>
      </c>
      <c r="J33" s="2">
        <v>1179186</v>
      </c>
      <c r="K33" s="25" t="s">
        <v>32</v>
      </c>
      <c r="L33" s="6">
        <v>968610</v>
      </c>
      <c r="M33" s="2">
        <v>4248849</v>
      </c>
      <c r="N33" s="2">
        <v>2202204</v>
      </c>
      <c r="O33" s="2">
        <v>1593016</v>
      </c>
      <c r="P33" s="2">
        <v>128969</v>
      </c>
      <c r="Q33" s="8">
        <v>56149</v>
      </c>
      <c r="R33" s="2">
        <v>48076560</v>
      </c>
      <c r="S33" s="2">
        <v>1472391</v>
      </c>
      <c r="T33" s="2">
        <v>2350940</v>
      </c>
    </row>
    <row r="34" spans="1:20" ht="12.75">
      <c r="A34" s="25"/>
      <c r="B34" s="1"/>
      <c r="C34" s="2"/>
      <c r="D34" s="2"/>
      <c r="E34" s="2"/>
      <c r="F34" s="2"/>
      <c r="G34" s="2"/>
      <c r="H34" s="2"/>
      <c r="I34" s="2"/>
      <c r="J34" s="2"/>
      <c r="K34" s="25"/>
      <c r="L34" s="26"/>
      <c r="M34" s="2"/>
      <c r="N34" s="2"/>
      <c r="O34" s="2"/>
      <c r="P34" s="2"/>
      <c r="Q34" s="8"/>
      <c r="R34" s="2"/>
      <c r="S34" s="2"/>
      <c r="T34" s="2"/>
    </row>
    <row r="35" spans="1:20" ht="13.5" thickBot="1">
      <c r="A35" s="20" t="s">
        <v>33</v>
      </c>
      <c r="B35" s="1">
        <f>B37+B38+B39</f>
        <v>766</v>
      </c>
      <c r="C35" s="2">
        <f aca="true" t="shared" si="12" ref="C35:I35">C37+C38+C39</f>
        <v>399248418</v>
      </c>
      <c r="D35" s="2">
        <f t="shared" si="12"/>
        <v>217407602</v>
      </c>
      <c r="E35" s="2">
        <f t="shared" si="12"/>
        <v>126594570</v>
      </c>
      <c r="F35" s="2">
        <f t="shared" si="12"/>
        <v>4001526</v>
      </c>
      <c r="G35" s="2">
        <f t="shared" si="12"/>
        <v>33019632</v>
      </c>
      <c r="H35" s="2">
        <f t="shared" si="12"/>
        <v>1822543</v>
      </c>
      <c r="I35" s="2">
        <f t="shared" si="12"/>
        <v>1320838</v>
      </c>
      <c r="J35" s="2">
        <f>J37+J38+J39</f>
        <v>3530158</v>
      </c>
      <c r="K35" s="20" t="s">
        <v>33</v>
      </c>
      <c r="L35" s="6">
        <f aca="true" t="shared" si="13" ref="L35:T35">L37+L38+L39</f>
        <v>54263552</v>
      </c>
      <c r="M35" s="2">
        <f t="shared" si="13"/>
        <v>5361307</v>
      </c>
      <c r="N35" s="2">
        <f t="shared" si="13"/>
        <v>23840963</v>
      </c>
      <c r="O35" s="2">
        <f t="shared" si="13"/>
        <v>40140350</v>
      </c>
      <c r="P35" s="2">
        <f t="shared" si="13"/>
        <v>1183654</v>
      </c>
      <c r="Q35" s="8">
        <f t="shared" si="13"/>
        <v>1804744</v>
      </c>
      <c r="R35" s="2">
        <f t="shared" si="13"/>
        <v>369989841</v>
      </c>
      <c r="S35" s="2">
        <f t="shared" si="13"/>
        <v>88141268</v>
      </c>
      <c r="T35" s="2">
        <f t="shared" si="13"/>
        <v>39083939</v>
      </c>
    </row>
    <row r="36" spans="1:20" ht="12.75">
      <c r="A36" s="25"/>
      <c r="B36" s="1"/>
      <c r="C36" s="2"/>
      <c r="D36" s="2"/>
      <c r="E36" s="2"/>
      <c r="F36" s="2"/>
      <c r="G36" s="2"/>
      <c r="H36" s="2"/>
      <c r="I36" s="2"/>
      <c r="J36" s="2"/>
      <c r="K36" s="25"/>
      <c r="L36" s="6"/>
      <c r="M36" s="2"/>
      <c r="N36" s="2"/>
      <c r="O36" s="2"/>
      <c r="P36" s="2"/>
      <c r="Q36" s="8"/>
      <c r="R36" s="2"/>
      <c r="S36" s="2"/>
      <c r="T36" s="2"/>
    </row>
    <row r="37" spans="1:20" ht="12.75">
      <c r="A37" s="25" t="s">
        <v>30</v>
      </c>
      <c r="B37" s="1">
        <v>210</v>
      </c>
      <c r="C37" s="2">
        <v>253571439</v>
      </c>
      <c r="D37" s="2">
        <v>134980773</v>
      </c>
      <c r="E37" s="2">
        <f>L37+M37+N37+O37+P37+Q37</f>
        <v>106260375</v>
      </c>
      <c r="F37" s="2">
        <v>347248</v>
      </c>
      <c r="G37" s="2">
        <v>1225915</v>
      </c>
      <c r="H37" s="2">
        <v>1484319</v>
      </c>
      <c r="I37" s="2">
        <v>469664</v>
      </c>
      <c r="J37" s="2">
        <v>1511537</v>
      </c>
      <c r="K37" s="25" t="s">
        <v>30</v>
      </c>
      <c r="L37" s="6">
        <v>49092764</v>
      </c>
      <c r="M37" s="2">
        <v>4946482</v>
      </c>
      <c r="N37" s="2">
        <v>14718498</v>
      </c>
      <c r="O37" s="2">
        <v>34803879</v>
      </c>
      <c r="P37" s="2">
        <v>1114104</v>
      </c>
      <c r="Q37" s="8">
        <v>1584648</v>
      </c>
      <c r="R37" s="2">
        <v>228090188</v>
      </c>
      <c r="S37" s="2">
        <v>83442582</v>
      </c>
      <c r="T37" s="2">
        <v>7945680</v>
      </c>
    </row>
    <row r="38" spans="1:20" ht="12.75">
      <c r="A38" s="25" t="s">
        <v>31</v>
      </c>
      <c r="B38" s="1">
        <v>396</v>
      </c>
      <c r="C38" s="2">
        <v>57105696</v>
      </c>
      <c r="D38" s="2">
        <v>37608744</v>
      </c>
      <c r="E38" s="2">
        <f>L38+M38+N38+O38+P38+Q38</f>
        <v>7026954</v>
      </c>
      <c r="F38" s="2">
        <v>1339939</v>
      </c>
      <c r="G38" s="2">
        <v>9372608</v>
      </c>
      <c r="H38" s="2">
        <v>235125</v>
      </c>
      <c r="I38" s="2">
        <v>383079</v>
      </c>
      <c r="J38" s="2">
        <f>402+1171797+33187</f>
        <v>1205386</v>
      </c>
      <c r="K38" s="25" t="s">
        <v>31</v>
      </c>
      <c r="L38" s="6">
        <v>1549800</v>
      </c>
      <c r="M38" s="2">
        <v>105975</v>
      </c>
      <c r="N38" s="2">
        <v>3718385</v>
      </c>
      <c r="O38" s="2">
        <v>1551247</v>
      </c>
      <c r="P38" s="2">
        <v>8000</v>
      </c>
      <c r="Q38" s="8">
        <v>93547</v>
      </c>
      <c r="R38" s="2">
        <v>56382222</v>
      </c>
      <c r="S38" s="2">
        <v>1209817</v>
      </c>
      <c r="T38" s="2">
        <v>11013057</v>
      </c>
    </row>
    <row r="39" spans="1:20" ht="12.75">
      <c r="A39" s="25" t="s">
        <v>32</v>
      </c>
      <c r="B39" s="1">
        <v>160</v>
      </c>
      <c r="C39" s="2">
        <v>88571283</v>
      </c>
      <c r="D39" s="2">
        <v>44818085</v>
      </c>
      <c r="E39" s="2">
        <f>L39+M39+N39+O39+P39+Q39</f>
        <v>13307241</v>
      </c>
      <c r="F39" s="2">
        <v>2314339</v>
      </c>
      <c r="G39" s="2">
        <v>22421109</v>
      </c>
      <c r="H39" s="2">
        <v>103099</v>
      </c>
      <c r="I39" s="2">
        <v>468095</v>
      </c>
      <c r="J39" s="2">
        <f>782790+30445</f>
        <v>813235</v>
      </c>
      <c r="K39" s="25" t="s">
        <v>32</v>
      </c>
      <c r="L39" s="6">
        <v>3620988</v>
      </c>
      <c r="M39" s="2">
        <v>308850</v>
      </c>
      <c r="N39" s="2">
        <v>5404080</v>
      </c>
      <c r="O39" s="2">
        <v>3785224</v>
      </c>
      <c r="P39" s="2">
        <v>61550</v>
      </c>
      <c r="Q39" s="8">
        <v>126549</v>
      </c>
      <c r="R39" s="2">
        <v>85517431</v>
      </c>
      <c r="S39" s="2">
        <v>3488869</v>
      </c>
      <c r="T39" s="2">
        <v>20125202</v>
      </c>
    </row>
    <row r="40" spans="1:20" ht="12.75">
      <c r="A40" s="25"/>
      <c r="B40" s="1"/>
      <c r="C40" s="2"/>
      <c r="D40" s="2"/>
      <c r="E40" s="2"/>
      <c r="F40" s="2"/>
      <c r="G40" s="2"/>
      <c r="H40" s="2"/>
      <c r="I40" s="2"/>
      <c r="J40" s="2"/>
      <c r="K40" s="25"/>
      <c r="L40" s="6"/>
      <c r="M40" s="2"/>
      <c r="N40" s="2"/>
      <c r="O40" s="2"/>
      <c r="P40" s="2"/>
      <c r="Q40" s="8"/>
      <c r="R40" s="2"/>
      <c r="S40" s="2"/>
      <c r="T40" s="2"/>
    </row>
    <row r="41" spans="1:20" ht="13.5" thickBot="1">
      <c r="A41" s="20" t="s">
        <v>34</v>
      </c>
      <c r="B41" s="1">
        <f>B43+B44+B45</f>
        <v>400</v>
      </c>
      <c r="C41" s="2">
        <f aca="true" t="shared" si="14" ref="C41:I41">C43+C44+C45</f>
        <v>1905968</v>
      </c>
      <c r="D41" s="2">
        <f t="shared" si="14"/>
        <v>1079055</v>
      </c>
      <c r="E41" s="2">
        <f t="shared" si="14"/>
        <v>146885</v>
      </c>
      <c r="F41" s="2">
        <f t="shared" si="14"/>
        <v>490127</v>
      </c>
      <c r="G41" s="2">
        <f t="shared" si="14"/>
        <v>169629</v>
      </c>
      <c r="H41" s="2">
        <f t="shared" si="14"/>
        <v>268</v>
      </c>
      <c r="I41" s="2">
        <f t="shared" si="14"/>
        <v>0</v>
      </c>
      <c r="J41" s="2">
        <f>J43+J44+J45</f>
        <v>0</v>
      </c>
      <c r="K41" s="20" t="s">
        <v>34</v>
      </c>
      <c r="L41" s="6">
        <f aca="true" t="shared" si="15" ref="L41:T41">L43+L44+L45</f>
        <v>5750</v>
      </c>
      <c r="M41" s="2">
        <f t="shared" si="15"/>
        <v>98100</v>
      </c>
      <c r="N41" s="2">
        <f t="shared" si="15"/>
        <v>13500</v>
      </c>
      <c r="O41" s="2">
        <f t="shared" si="15"/>
        <v>29535</v>
      </c>
      <c r="P41" s="2">
        <f t="shared" si="15"/>
        <v>0</v>
      </c>
      <c r="Q41" s="8">
        <f t="shared" si="15"/>
        <v>0</v>
      </c>
      <c r="R41" s="2">
        <f t="shared" si="15"/>
        <v>1846304</v>
      </c>
      <c r="S41" s="2">
        <f t="shared" si="15"/>
        <v>649019</v>
      </c>
      <c r="T41" s="2">
        <f t="shared" si="15"/>
        <v>539856</v>
      </c>
    </row>
    <row r="42" spans="1:20" ht="12.75">
      <c r="A42" s="25"/>
      <c r="B42" s="1"/>
      <c r="C42" s="2"/>
      <c r="D42" s="2"/>
      <c r="E42" s="2"/>
      <c r="F42" s="2"/>
      <c r="G42" s="2"/>
      <c r="H42" s="2"/>
      <c r="I42" s="2"/>
      <c r="J42" s="2"/>
      <c r="K42" s="25"/>
      <c r="L42" s="6"/>
      <c r="M42" s="2"/>
      <c r="N42" s="2"/>
      <c r="O42" s="2"/>
      <c r="P42" s="2"/>
      <c r="Q42" s="8"/>
      <c r="R42" s="2"/>
      <c r="S42" s="2"/>
      <c r="T42" s="2"/>
    </row>
    <row r="43" spans="1:20" ht="12.75">
      <c r="A43" s="25" t="s">
        <v>30</v>
      </c>
      <c r="B43" s="1">
        <v>1</v>
      </c>
      <c r="C43" s="2">
        <v>836307</v>
      </c>
      <c r="D43" s="2">
        <v>686886</v>
      </c>
      <c r="E43" s="2">
        <f>L43+M43+N43+O43+P43+Q43</f>
        <v>126885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5" t="s">
        <v>30</v>
      </c>
      <c r="L43" s="6">
        <v>750</v>
      </c>
      <c r="M43" s="2">
        <v>94600</v>
      </c>
      <c r="N43" s="2">
        <v>3000</v>
      </c>
      <c r="O43" s="2">
        <v>28535</v>
      </c>
      <c r="P43" s="2">
        <v>0</v>
      </c>
      <c r="Q43" s="8">
        <v>0</v>
      </c>
      <c r="R43" s="2">
        <v>810050</v>
      </c>
      <c r="S43" s="2">
        <v>612185</v>
      </c>
      <c r="T43" s="2">
        <v>0</v>
      </c>
    </row>
    <row r="44" spans="1:20" ht="12.75">
      <c r="A44" s="25" t="s">
        <v>31</v>
      </c>
      <c r="B44" s="1">
        <v>365</v>
      </c>
      <c r="C44" s="2">
        <v>1049226</v>
      </c>
      <c r="D44" s="2">
        <v>378881</v>
      </c>
      <c r="E44" s="2">
        <f>L44+M44+N44+O44+P44+Q44</f>
        <v>20000</v>
      </c>
      <c r="F44" s="2">
        <v>484411</v>
      </c>
      <c r="G44" s="2">
        <v>168759</v>
      </c>
      <c r="H44" s="2">
        <v>268</v>
      </c>
      <c r="I44" s="2">
        <v>0</v>
      </c>
      <c r="J44" s="2">
        <v>0</v>
      </c>
      <c r="K44" s="25" t="s">
        <v>31</v>
      </c>
      <c r="L44" s="6">
        <v>5000</v>
      </c>
      <c r="M44" s="2">
        <v>3500</v>
      </c>
      <c r="N44" s="2">
        <v>10500</v>
      </c>
      <c r="O44" s="2">
        <v>1000</v>
      </c>
      <c r="P44" s="2">
        <v>0</v>
      </c>
      <c r="Q44" s="8">
        <v>0</v>
      </c>
      <c r="R44" s="2">
        <v>1015772</v>
      </c>
      <c r="S44" s="2">
        <v>36832</v>
      </c>
      <c r="T44" s="2">
        <v>539856</v>
      </c>
    </row>
    <row r="45" spans="1:20" ht="12.75">
      <c r="A45" s="25" t="s">
        <v>32</v>
      </c>
      <c r="B45" s="1">
        <v>34</v>
      </c>
      <c r="C45" s="2">
        <v>20435</v>
      </c>
      <c r="D45" s="2">
        <v>13288</v>
      </c>
      <c r="E45" s="2">
        <f>L45+M45+N45+O45+P45+Q45</f>
        <v>0</v>
      </c>
      <c r="F45" s="2">
        <v>5716</v>
      </c>
      <c r="G45" s="2">
        <v>870</v>
      </c>
      <c r="H45" s="2">
        <v>0</v>
      </c>
      <c r="I45" s="2">
        <v>0</v>
      </c>
      <c r="J45" s="2">
        <v>0</v>
      </c>
      <c r="K45" s="25" t="s">
        <v>32</v>
      </c>
      <c r="L45" s="6">
        <v>0</v>
      </c>
      <c r="M45" s="2">
        <v>0</v>
      </c>
      <c r="N45" s="2">
        <v>0</v>
      </c>
      <c r="O45" s="2">
        <v>0</v>
      </c>
      <c r="P45" s="2">
        <v>0</v>
      </c>
      <c r="Q45" s="8">
        <v>0</v>
      </c>
      <c r="R45" s="2">
        <v>20482</v>
      </c>
      <c r="S45" s="2">
        <v>2</v>
      </c>
      <c r="T45" s="2">
        <v>0</v>
      </c>
    </row>
    <row r="46" spans="1:20" ht="12.75">
      <c r="A46" s="25"/>
      <c r="B46" s="1"/>
      <c r="C46" s="2"/>
      <c r="D46" s="2"/>
      <c r="E46" s="2"/>
      <c r="F46" s="2"/>
      <c r="G46" s="2"/>
      <c r="H46" s="2"/>
      <c r="I46" s="2"/>
      <c r="J46" s="2"/>
      <c r="K46" s="25"/>
      <c r="L46" s="6"/>
      <c r="M46" s="2"/>
      <c r="N46" s="2"/>
      <c r="O46" s="2"/>
      <c r="P46" s="2"/>
      <c r="Q46" s="8"/>
      <c r="R46" s="2"/>
      <c r="S46" s="2"/>
      <c r="T46" s="2"/>
    </row>
    <row r="47" spans="1:20" ht="12.75">
      <c r="A47" s="25"/>
      <c r="B47" s="1"/>
      <c r="C47" s="2"/>
      <c r="D47" s="2"/>
      <c r="E47" s="2"/>
      <c r="F47" s="2"/>
      <c r="G47" s="2"/>
      <c r="H47" s="2"/>
      <c r="I47" s="2"/>
      <c r="J47" s="2"/>
      <c r="K47" s="25"/>
      <c r="L47" s="6"/>
      <c r="M47" s="2"/>
      <c r="N47" s="2"/>
      <c r="O47" s="2"/>
      <c r="P47" s="2"/>
      <c r="Q47" s="8"/>
      <c r="R47" s="2"/>
      <c r="S47" s="2"/>
      <c r="T47" s="2"/>
    </row>
    <row r="48" spans="1:20" ht="13.5" thickBot="1">
      <c r="A48" s="25"/>
      <c r="B48" s="1"/>
      <c r="C48" s="2"/>
      <c r="D48" s="2"/>
      <c r="E48" s="2"/>
      <c r="F48" s="2"/>
      <c r="G48" s="2"/>
      <c r="H48" s="2"/>
      <c r="I48" s="2"/>
      <c r="J48" s="2"/>
      <c r="K48" s="25"/>
      <c r="L48" s="6"/>
      <c r="M48" s="2"/>
      <c r="N48" s="2"/>
      <c r="O48" s="2"/>
      <c r="P48" s="2"/>
      <c r="Q48" s="8"/>
      <c r="R48" s="2"/>
      <c r="S48" s="2"/>
      <c r="T48" s="2"/>
    </row>
    <row r="49" spans="1:20" ht="12.75">
      <c r="A49" s="29" t="s">
        <v>33</v>
      </c>
      <c r="B49" s="30">
        <f>B14+B35</f>
        <v>912</v>
      </c>
      <c r="C49" s="31">
        <f>C35+C14</f>
        <v>645355301</v>
      </c>
      <c r="D49" s="31">
        <f aca="true" t="shared" si="16" ref="D49:I49">D35+D14</f>
        <v>372020487</v>
      </c>
      <c r="E49" s="31">
        <f t="shared" si="16"/>
        <v>161894461</v>
      </c>
      <c r="F49" s="31">
        <f t="shared" si="16"/>
        <v>18279085</v>
      </c>
      <c r="G49" s="31">
        <f t="shared" si="16"/>
        <v>56072221</v>
      </c>
      <c r="H49" s="31">
        <f t="shared" si="16"/>
        <v>2561974</v>
      </c>
      <c r="I49" s="31">
        <f t="shared" si="16"/>
        <v>2476323</v>
      </c>
      <c r="J49" s="31">
        <f>J35+J14</f>
        <v>12797271</v>
      </c>
      <c r="K49" s="29" t="s">
        <v>33</v>
      </c>
      <c r="L49" s="32">
        <f aca="true" t="shared" si="17" ref="L49:T49">L35+L14</f>
        <v>70571252</v>
      </c>
      <c r="M49" s="31">
        <f t="shared" si="17"/>
        <v>6128266</v>
      </c>
      <c r="N49" s="31">
        <f t="shared" si="17"/>
        <v>32128856</v>
      </c>
      <c r="O49" s="31">
        <f t="shared" si="17"/>
        <v>49392508</v>
      </c>
      <c r="P49" s="31">
        <f t="shared" si="17"/>
        <v>1344654</v>
      </c>
      <c r="Q49" s="33">
        <f t="shared" si="17"/>
        <v>2328925</v>
      </c>
      <c r="R49" s="31">
        <f t="shared" si="17"/>
        <v>611013325</v>
      </c>
      <c r="S49" s="31">
        <f t="shared" si="17"/>
        <v>114627190</v>
      </c>
      <c r="T49" s="31">
        <f t="shared" si="17"/>
        <v>57730825</v>
      </c>
    </row>
    <row r="50" spans="1:20" ht="12.75">
      <c r="A50" s="25" t="s">
        <v>29</v>
      </c>
      <c r="B50" s="1">
        <f>B29+B8</f>
        <v>811</v>
      </c>
      <c r="C50" s="2">
        <f>C29+C8</f>
        <v>557951266</v>
      </c>
      <c r="D50" s="2">
        <f aca="true" t="shared" si="18" ref="D50:I50">D29+D8</f>
        <v>347307451</v>
      </c>
      <c r="E50" s="2">
        <f t="shared" si="18"/>
        <v>127046455</v>
      </c>
      <c r="F50" s="2">
        <f t="shared" si="18"/>
        <v>27059645</v>
      </c>
      <c r="G50" s="2">
        <f t="shared" si="18"/>
        <v>30817767</v>
      </c>
      <c r="H50" s="2">
        <f t="shared" si="18"/>
        <v>1755199</v>
      </c>
      <c r="I50" s="2">
        <f t="shared" si="18"/>
        <v>1790305</v>
      </c>
      <c r="J50" s="2">
        <f>J29+J8</f>
        <v>13308586</v>
      </c>
      <c r="K50" s="25" t="s">
        <v>29</v>
      </c>
      <c r="L50" s="6">
        <f aca="true" t="shared" si="19" ref="L50:T50">L29+L8</f>
        <v>33676722</v>
      </c>
      <c r="M50" s="2">
        <f t="shared" si="19"/>
        <v>44116287</v>
      </c>
      <c r="N50" s="2">
        <f t="shared" si="19"/>
        <v>17689939</v>
      </c>
      <c r="O50" s="2">
        <f t="shared" si="19"/>
        <v>28737570</v>
      </c>
      <c r="P50" s="2">
        <f t="shared" si="19"/>
        <v>1373361</v>
      </c>
      <c r="Q50" s="8">
        <f t="shared" si="19"/>
        <v>1452576</v>
      </c>
      <c r="R50" s="2">
        <f t="shared" si="19"/>
        <v>543068907</v>
      </c>
      <c r="S50" s="2">
        <f t="shared" si="19"/>
        <v>106996607</v>
      </c>
      <c r="T50" s="2">
        <f t="shared" si="19"/>
        <v>30985348</v>
      </c>
    </row>
    <row r="51" spans="1:20" ht="13.5" thickBot="1">
      <c r="A51" s="34" t="s">
        <v>34</v>
      </c>
      <c r="B51" s="35">
        <f>B41+B20</f>
        <v>496</v>
      </c>
      <c r="C51" s="36">
        <f>C41+C20</f>
        <v>2766889</v>
      </c>
      <c r="D51" s="36">
        <f aca="true" t="shared" si="20" ref="D51:I51">D41+D20</f>
        <v>1488028</v>
      </c>
      <c r="E51" s="36">
        <f t="shared" si="20"/>
        <v>159885</v>
      </c>
      <c r="F51" s="36">
        <f t="shared" si="20"/>
        <v>745575</v>
      </c>
      <c r="G51" s="36">
        <f t="shared" si="20"/>
        <v>313890</v>
      </c>
      <c r="H51" s="36">
        <f t="shared" si="20"/>
        <v>875</v>
      </c>
      <c r="I51" s="36">
        <f t="shared" si="20"/>
        <v>0</v>
      </c>
      <c r="J51" s="36">
        <f>J41+J20</f>
        <v>0</v>
      </c>
      <c r="K51" s="34" t="s">
        <v>34</v>
      </c>
      <c r="L51" s="37">
        <f aca="true" t="shared" si="21" ref="L51:T51">L41+L20</f>
        <v>6750</v>
      </c>
      <c r="M51" s="36">
        <f t="shared" si="21"/>
        <v>98100</v>
      </c>
      <c r="N51" s="36">
        <f t="shared" si="21"/>
        <v>14000</v>
      </c>
      <c r="O51" s="36">
        <f t="shared" si="21"/>
        <v>41035</v>
      </c>
      <c r="P51" s="36">
        <f t="shared" si="21"/>
        <v>0</v>
      </c>
      <c r="Q51" s="38">
        <f t="shared" si="21"/>
        <v>0</v>
      </c>
      <c r="R51" s="36">
        <f t="shared" si="21"/>
        <v>2675931</v>
      </c>
      <c r="S51" s="36">
        <f t="shared" si="21"/>
        <v>668070</v>
      </c>
      <c r="T51" s="36">
        <f t="shared" si="21"/>
        <v>663716</v>
      </c>
    </row>
    <row r="52" spans="1:20" ht="12.75">
      <c r="A52" s="39"/>
      <c r="B52" s="40"/>
      <c r="C52" s="28"/>
      <c r="D52" s="28"/>
      <c r="E52" s="28"/>
      <c r="F52" s="28"/>
      <c r="G52" s="28"/>
      <c r="H52" s="28"/>
      <c r="I52" s="28"/>
      <c r="J52" s="28"/>
      <c r="K52" s="39"/>
      <c r="L52" s="6"/>
      <c r="M52" s="28"/>
      <c r="N52" s="28"/>
      <c r="O52" s="28"/>
      <c r="P52" s="28"/>
      <c r="Q52" s="8"/>
      <c r="R52" s="28"/>
      <c r="S52" s="28"/>
      <c r="T52" s="28"/>
    </row>
    <row r="53" spans="1:20" ht="13.5" thickBot="1">
      <c r="A53" s="25"/>
      <c r="B53" s="1"/>
      <c r="C53" s="2"/>
      <c r="D53" s="2"/>
      <c r="E53" s="2"/>
      <c r="F53" s="2"/>
      <c r="G53" s="2"/>
      <c r="H53" s="2"/>
      <c r="I53" s="2"/>
      <c r="J53" s="2"/>
      <c r="K53" s="25"/>
      <c r="L53" s="6"/>
      <c r="M53" s="2"/>
      <c r="N53" s="2"/>
      <c r="O53" s="2"/>
      <c r="P53" s="2"/>
      <c r="Q53" s="8"/>
      <c r="R53" s="2"/>
      <c r="S53" s="2"/>
      <c r="T53" s="2"/>
    </row>
    <row r="54" spans="1:20" ht="12.75">
      <c r="A54" s="29" t="s">
        <v>36</v>
      </c>
      <c r="B54" s="30">
        <f>B43+B37+B31+B16+B10</f>
        <v>434</v>
      </c>
      <c r="C54" s="31">
        <f>C43+C37+C31+C16+C10</f>
        <v>624255161</v>
      </c>
      <c r="D54" s="31">
        <f aca="true" t="shared" si="22" ref="D54:I54">D43+D37+D31+D16+D10</f>
        <v>367136200</v>
      </c>
      <c r="E54" s="31">
        <f t="shared" si="22"/>
        <v>226563240</v>
      </c>
      <c r="F54" s="31">
        <f t="shared" si="22"/>
        <v>359577</v>
      </c>
      <c r="G54" s="31">
        <f t="shared" si="22"/>
        <v>1580068</v>
      </c>
      <c r="H54" s="31">
        <f t="shared" si="22"/>
        <v>1754805</v>
      </c>
      <c r="I54" s="31">
        <f t="shared" si="22"/>
        <v>1527412</v>
      </c>
      <c r="J54" s="31">
        <f>J43+J37+J31+J16+J10</f>
        <v>8964113</v>
      </c>
      <c r="K54" s="29" t="s">
        <v>36</v>
      </c>
      <c r="L54" s="32">
        <f aca="true" t="shared" si="23" ref="L54:T54">L43+L37+L31+L16+L10</f>
        <v>89808373</v>
      </c>
      <c r="M54" s="31">
        <f t="shared" si="23"/>
        <v>37271773</v>
      </c>
      <c r="N54" s="31">
        <f t="shared" si="23"/>
        <v>28569173</v>
      </c>
      <c r="O54" s="31">
        <f t="shared" si="23"/>
        <v>65373388</v>
      </c>
      <c r="P54" s="31">
        <f t="shared" si="23"/>
        <v>2393496</v>
      </c>
      <c r="Q54" s="33">
        <f t="shared" si="23"/>
        <v>3147037</v>
      </c>
      <c r="R54" s="31">
        <f t="shared" si="23"/>
        <v>581838035</v>
      </c>
      <c r="S54" s="31">
        <f t="shared" si="23"/>
        <v>207410234</v>
      </c>
      <c r="T54" s="31">
        <f t="shared" si="23"/>
        <v>11422145</v>
      </c>
    </row>
    <row r="55" spans="1:20" ht="12.75">
      <c r="A55" s="25" t="s">
        <v>37</v>
      </c>
      <c r="B55" s="1">
        <f aca="true" t="shared" si="24" ref="B55:J56">B44+B38+B32+B22+B17+B11</f>
        <v>1346</v>
      </c>
      <c r="C55" s="2">
        <f t="shared" si="24"/>
        <v>197634291</v>
      </c>
      <c r="D55" s="2">
        <f t="shared" si="24"/>
        <v>130551615</v>
      </c>
      <c r="E55" s="2">
        <f t="shared" si="24"/>
        <v>21188529</v>
      </c>
      <c r="F55" s="2">
        <f t="shared" si="24"/>
        <v>10318329</v>
      </c>
      <c r="G55" s="2">
        <f t="shared" si="24"/>
        <v>27439885</v>
      </c>
      <c r="H55" s="2">
        <f t="shared" si="24"/>
        <v>972283</v>
      </c>
      <c r="I55" s="2">
        <f t="shared" si="24"/>
        <v>1129367</v>
      </c>
      <c r="J55" s="2">
        <f t="shared" si="24"/>
        <v>4665160</v>
      </c>
      <c r="K55" s="25" t="s">
        <v>37</v>
      </c>
      <c r="L55" s="6">
        <f aca="true" t="shared" si="25" ref="L55:T56">L44+L38+L32+L22+L17+L11</f>
        <v>3117233</v>
      </c>
      <c r="M55" s="2">
        <f t="shared" si="25"/>
        <v>6168481</v>
      </c>
      <c r="N55" s="2">
        <f t="shared" si="25"/>
        <v>8214786</v>
      </c>
      <c r="O55" s="2">
        <f t="shared" si="25"/>
        <v>3431777</v>
      </c>
      <c r="P55" s="2">
        <f t="shared" si="25"/>
        <v>60500</v>
      </c>
      <c r="Q55" s="8">
        <f t="shared" si="25"/>
        <v>195752</v>
      </c>
      <c r="R55" s="2">
        <f t="shared" si="25"/>
        <v>193240886</v>
      </c>
      <c r="S55" s="2">
        <f t="shared" si="25"/>
        <v>4612929</v>
      </c>
      <c r="T55" s="2">
        <f t="shared" si="25"/>
        <v>28544859</v>
      </c>
    </row>
    <row r="56" spans="1:20" ht="12.75">
      <c r="A56" s="41" t="s">
        <v>38</v>
      </c>
      <c r="B56" s="21">
        <f t="shared" si="24"/>
        <v>439</v>
      </c>
      <c r="C56" s="22">
        <f t="shared" si="24"/>
        <v>384184004</v>
      </c>
      <c r="D56" s="22">
        <f t="shared" si="24"/>
        <v>223128151</v>
      </c>
      <c r="E56" s="22">
        <f t="shared" si="24"/>
        <v>41349032</v>
      </c>
      <c r="F56" s="22">
        <f t="shared" si="24"/>
        <v>35406399</v>
      </c>
      <c r="G56" s="22">
        <f t="shared" si="24"/>
        <v>58183925</v>
      </c>
      <c r="H56" s="22">
        <f t="shared" si="24"/>
        <v>1590960</v>
      </c>
      <c r="I56" s="22">
        <f t="shared" si="24"/>
        <v>1609849</v>
      </c>
      <c r="J56" s="22">
        <f t="shared" si="24"/>
        <v>12476584</v>
      </c>
      <c r="K56" s="41" t="s">
        <v>38</v>
      </c>
      <c r="L56" s="23">
        <f t="shared" si="25"/>
        <v>11329118</v>
      </c>
      <c r="M56" s="22">
        <f t="shared" si="25"/>
        <v>6902399</v>
      </c>
      <c r="N56" s="22">
        <f t="shared" si="25"/>
        <v>13048836</v>
      </c>
      <c r="O56" s="22">
        <f t="shared" si="25"/>
        <v>9365948</v>
      </c>
      <c r="P56" s="22">
        <f t="shared" si="25"/>
        <v>264019</v>
      </c>
      <c r="Q56" s="24">
        <f t="shared" si="25"/>
        <v>438712</v>
      </c>
      <c r="R56" s="22">
        <f t="shared" si="25"/>
        <v>381679242</v>
      </c>
      <c r="S56" s="22">
        <f t="shared" si="25"/>
        <v>10268704</v>
      </c>
      <c r="T56" s="22">
        <f t="shared" si="25"/>
        <v>49412885</v>
      </c>
    </row>
    <row r="57" spans="1:20" ht="12.75">
      <c r="A57" s="39"/>
      <c r="B57" s="40"/>
      <c r="C57" s="28"/>
      <c r="D57" s="28"/>
      <c r="E57" s="28"/>
      <c r="F57" s="28"/>
      <c r="G57" s="28"/>
      <c r="H57" s="28"/>
      <c r="I57" s="28"/>
      <c r="J57" s="28"/>
      <c r="K57" s="39"/>
      <c r="L57" s="6"/>
      <c r="M57" s="28"/>
      <c r="N57" s="28"/>
      <c r="O57" s="28"/>
      <c r="P57" s="28"/>
      <c r="Q57" s="8"/>
      <c r="R57" s="28"/>
      <c r="S57" s="28"/>
      <c r="T57" s="28"/>
    </row>
    <row r="58" spans="1:20" ht="13.5" thickBot="1">
      <c r="A58" s="25"/>
      <c r="B58" s="1"/>
      <c r="C58" s="2"/>
      <c r="D58" s="2"/>
      <c r="E58" s="2"/>
      <c r="F58" s="2"/>
      <c r="G58" s="2"/>
      <c r="H58" s="2"/>
      <c r="I58" s="2"/>
      <c r="J58" s="2"/>
      <c r="K58" s="25"/>
      <c r="L58" s="6"/>
      <c r="M58" s="2"/>
      <c r="N58" s="2"/>
      <c r="O58" s="2"/>
      <c r="P58" s="2"/>
      <c r="Q58" s="8"/>
      <c r="R58" s="2"/>
      <c r="S58" s="2"/>
      <c r="T58" s="2"/>
    </row>
    <row r="59" spans="1:20" ht="13.5" thickBot="1">
      <c r="A59" s="42" t="s">
        <v>39</v>
      </c>
      <c r="B59" s="43">
        <f>B27+B6</f>
        <v>2219</v>
      </c>
      <c r="C59" s="44">
        <f aca="true" t="shared" si="26" ref="C59:I59">C27+C6</f>
        <v>1206073456</v>
      </c>
      <c r="D59" s="44">
        <f t="shared" si="26"/>
        <v>720815966</v>
      </c>
      <c r="E59" s="44">
        <f t="shared" si="26"/>
        <v>289100801</v>
      </c>
      <c r="F59" s="44">
        <f t="shared" si="26"/>
        <v>46084305</v>
      </c>
      <c r="G59" s="44">
        <f t="shared" si="26"/>
        <v>87203878</v>
      </c>
      <c r="H59" s="44">
        <f t="shared" si="26"/>
        <v>4318048</v>
      </c>
      <c r="I59" s="44">
        <f t="shared" si="26"/>
        <v>4266628</v>
      </c>
      <c r="J59" s="44">
        <f>J27+J6</f>
        <v>26105857</v>
      </c>
      <c r="K59" s="42" t="s">
        <v>39</v>
      </c>
      <c r="L59" s="45">
        <f aca="true" t="shared" si="27" ref="L59:T59">L27+L6</f>
        <v>104254724</v>
      </c>
      <c r="M59" s="44">
        <f t="shared" si="27"/>
        <v>50342653</v>
      </c>
      <c r="N59" s="44">
        <f t="shared" si="27"/>
        <v>49832795</v>
      </c>
      <c r="O59" s="44">
        <f t="shared" si="27"/>
        <v>78171113</v>
      </c>
      <c r="P59" s="44">
        <f t="shared" si="27"/>
        <v>2718015</v>
      </c>
      <c r="Q59" s="46">
        <f t="shared" si="27"/>
        <v>3781501</v>
      </c>
      <c r="R59" s="44">
        <f t="shared" si="27"/>
        <v>1156758163</v>
      </c>
      <c r="S59" s="44">
        <f t="shared" si="27"/>
        <v>222291867</v>
      </c>
      <c r="T59" s="44">
        <f t="shared" si="27"/>
        <v>89379889</v>
      </c>
    </row>
  </sheetData>
  <printOptions/>
  <pageMargins left="0.25" right="0.25" top="0.75" bottom="0.7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2005-05-24T16:06:00Z</cp:lastPrinted>
  <dcterms:created xsi:type="dcterms:W3CDTF">2003-05-27T16:28:57Z</dcterms:created>
  <dcterms:modified xsi:type="dcterms:W3CDTF">2005-05-24T16:06:04Z</dcterms:modified>
  <cp:category/>
  <cp:version/>
  <cp:contentType/>
  <cp:contentStatus/>
</cp:coreProperties>
</file>