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<sst xmlns="http://schemas.openxmlformats.org/spreadsheetml/2006/main" count="45" uniqueCount="35">
  <si>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</si>
  <si>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</si>
  <si>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</si>
  <si>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</si>
  <si>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</si>
  <si>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</si>
  <si>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</si>
  <si>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</si>
  <si>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</si>
  <si>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</si>
  <si>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</si>
  <si>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</si>
  <si>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</si>
  <si>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</si>
  <si>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</si>
  <si>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</si>
  <si>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</si>
  <si>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</si>
  <si>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</si>
  <si>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</si>
  <si>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</si>
  <si>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</si>
  <si>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</si>
  <si>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</si>
  <si>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</si>
  <si>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</si>
  <si>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</si>
  <si>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</si>
  <si>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contributions within the column range.</t>
  </si>
  <si>
    <t xml:space="preserve">     The second row for each type is the percentage of all committees of that type who had contributions in the column range.</t>
  </si>
  <si>
    <t xml:space="preserve">     The third row contains the total dollars contributed by committees of that type in a particular range.</t>
  </si>
  <si>
    <t xml:space="preserve">     The fourth row represents the percentage of all dollars contributed by that type of committee made by committees in the column range.</t>
  </si>
  <si>
    <t>PAC's Grouped by Total Contributions to Candidates - 2003-2004</t>
  </si>
  <si>
    <t>For example, 187 corporate sponsored committees (10.65% of all corporate committees) made contributions of between $50,001 and $100,000 during 2003-2004.</t>
  </si>
  <si>
    <t>Those 187 committees contributed $13.35 million dollars, which was 11.55% of all corporate sponsored PAC contributions.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</si>
</sst>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">
      <pane ySplit="525" topLeftCell="BM1" activePane="bottomLeft" state="split"/>
      <selection pane="topLeft" activeCell="A3" sqref="A3"/>
      <selection pane="bottomLeft" activeCell="G25" sqref="G25"/>
    </sheetView>
  </sheetViews>
  <sheetFormatPr defaultColWidth="9.140625" defaultRowHeight="12.75"/>
  <cols>
    <col min="1" max="1" width="27.421875" style="0" customWidth="1"/>
    <col min="2" max="2" width="10.421875" style="0" customWidth="1"/>
    <col min="3" max="3" width="10.421875" style="0" bestFit="1" customWidth="1"/>
    <col min="4" max="7" width="11.421875" style="0" bestFit="1" customWidth="1"/>
    <col min="8" max="8" width="12.140625" style="0" customWidth="1"/>
    <col min="9" max="9" width="12.28125" style="0" customWidth="1"/>
    <col min="10" max="10" width="12.421875" style="0" bestFit="1" customWidth="1"/>
  </cols>
  <sheetData>
    <row r="1" spans="2:10" ht="12.75">
      <c r="B1" s="1"/>
      <c r="C1" s="1"/>
      <c r="D1" s="1" t="s">
        <v>32</v>
      </c>
      <c r="E1" s="1"/>
      <c r="F1" s="1"/>
      <c r="G1" s="1"/>
      <c r="H1" s="1"/>
      <c r="I1" s="1"/>
      <c r="J1" s="1"/>
    </row>
    <row r="2" spans="2:10" ht="12.75"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</row>
    <row r="3" spans="2:10" ht="12.75">
      <c r="B3" s="3">
        <v>0</v>
      </c>
      <c r="C3" s="4" t="s">
        <v>6</v>
      </c>
      <c r="D3" s="3">
        <v>50000</v>
      </c>
      <c r="E3" s="3">
        <v>100000</v>
      </c>
      <c r="F3" s="3">
        <v>250000</v>
      </c>
      <c r="G3" s="3">
        <v>500000</v>
      </c>
      <c r="H3" s="3">
        <v>1000000</v>
      </c>
      <c r="I3" s="3">
        <v>1000000</v>
      </c>
      <c r="J3" s="5" t="s">
        <v>7</v>
      </c>
    </row>
    <row r="4" spans="2:9" ht="12.75"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8</v>
      </c>
      <c r="B5" s="6"/>
      <c r="C5" s="6"/>
      <c r="D5" s="6"/>
      <c r="E5" s="6"/>
      <c r="F5" s="6"/>
      <c r="G5" s="6"/>
      <c r="H5" s="6"/>
      <c r="I5" s="6"/>
    </row>
    <row r="6" spans="1:10" ht="12.75">
      <c r="A6" s="1" t="s">
        <v>9</v>
      </c>
      <c r="B6" s="6">
        <f>354+8</f>
        <v>362</v>
      </c>
      <c r="C6" s="6">
        <v>279</v>
      </c>
      <c r="D6" s="6">
        <v>634</v>
      </c>
      <c r="E6" s="6">
        <v>187</v>
      </c>
      <c r="F6" s="6">
        <v>177</v>
      </c>
      <c r="G6" s="6">
        <v>81</v>
      </c>
      <c r="H6" s="6">
        <v>26</v>
      </c>
      <c r="I6" s="6">
        <v>10</v>
      </c>
      <c r="J6">
        <f>B6+C6+D6+E6+F6+G6+H6+I6</f>
        <v>1756</v>
      </c>
    </row>
    <row r="7" spans="1:10" ht="12.75">
      <c r="A7" s="7" t="s">
        <v>10</v>
      </c>
      <c r="B7" s="8">
        <f>B6/$J$6</f>
        <v>0.2061503416856492</v>
      </c>
      <c r="C7" s="8">
        <f aca="true" t="shared" si="0" ref="C7:I7">C6/$J$6</f>
        <v>0.15888382687927108</v>
      </c>
      <c r="D7" s="8">
        <f t="shared" si="0"/>
        <v>0.36104783599088835</v>
      </c>
      <c r="E7" s="8">
        <f t="shared" si="0"/>
        <v>0.10649202733485194</v>
      </c>
      <c r="F7" s="8">
        <f t="shared" si="0"/>
        <v>0.10079726651480637</v>
      </c>
      <c r="G7" s="8">
        <f t="shared" si="0"/>
        <v>0.04612756264236902</v>
      </c>
      <c r="H7" s="8">
        <f t="shared" si="0"/>
        <v>0.014806378132118452</v>
      </c>
      <c r="I7" s="8">
        <f t="shared" si="0"/>
        <v>0.0056947608200455585</v>
      </c>
      <c r="J7" s="9">
        <f aca="true" t="shared" si="1" ref="J7:J21">B7+C7+D7+E7+F7+G7+H7+I7</f>
        <v>1</v>
      </c>
    </row>
    <row r="8" spans="1:10" ht="12.75">
      <c r="A8" s="10" t="s">
        <v>11</v>
      </c>
      <c r="B8" s="11">
        <v>-15200</v>
      </c>
      <c r="C8" s="11">
        <v>624846</v>
      </c>
      <c r="D8" s="11">
        <v>13630409</v>
      </c>
      <c r="E8" s="11">
        <v>13352706</v>
      </c>
      <c r="F8" s="11">
        <v>27748330</v>
      </c>
      <c r="G8" s="11">
        <v>28477641</v>
      </c>
      <c r="H8" s="11">
        <v>18101449</v>
      </c>
      <c r="I8" s="11">
        <v>13721366</v>
      </c>
      <c r="J8" s="12">
        <f t="shared" si="1"/>
        <v>115641547</v>
      </c>
    </row>
    <row r="9" spans="1:10" ht="12.75">
      <c r="A9" s="7" t="s">
        <v>12</v>
      </c>
      <c r="B9" s="8">
        <f>B8/$J$8</f>
        <v>-0.000131440649094741</v>
      </c>
      <c r="C9" s="8">
        <f aca="true" t="shared" si="2" ref="C9:I9">C8/$J$8</f>
        <v>0.005403300251595562</v>
      </c>
      <c r="D9" s="8">
        <f t="shared" si="2"/>
        <v>0.11786775042018419</v>
      </c>
      <c r="E9" s="8">
        <f t="shared" si="2"/>
        <v>0.11546633840863439</v>
      </c>
      <c r="F9" s="8">
        <f t="shared" si="2"/>
        <v>0.2399512175325707</v>
      </c>
      <c r="G9" s="8">
        <f t="shared" si="2"/>
        <v>0.24625786958730325</v>
      </c>
      <c r="H9" s="8">
        <f t="shared" si="2"/>
        <v>0.15653067145495728</v>
      </c>
      <c r="I9" s="8">
        <f t="shared" si="2"/>
        <v>0.11865429299384934</v>
      </c>
      <c r="J9" s="9">
        <f t="shared" si="1"/>
        <v>0.9999999999999999</v>
      </c>
    </row>
    <row r="10" spans="1:9" ht="12.75">
      <c r="A10" s="1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13</v>
      </c>
      <c r="B11" s="6"/>
      <c r="C11" s="6"/>
      <c r="D11" s="6"/>
      <c r="E11" s="6"/>
      <c r="F11" s="6"/>
      <c r="G11" s="6"/>
      <c r="H11" s="6"/>
      <c r="I11" s="6"/>
    </row>
    <row r="12" spans="1:10" ht="12.75">
      <c r="A12" s="1" t="s">
        <v>9</v>
      </c>
      <c r="B12" s="6">
        <v>123</v>
      </c>
      <c r="C12" s="6">
        <v>54</v>
      </c>
      <c r="D12" s="6">
        <v>85</v>
      </c>
      <c r="E12" s="6">
        <v>9</v>
      </c>
      <c r="F12" s="6">
        <v>11</v>
      </c>
      <c r="G12" s="6">
        <v>14</v>
      </c>
      <c r="H12" s="6">
        <v>11</v>
      </c>
      <c r="I12" s="6">
        <v>21</v>
      </c>
      <c r="J12">
        <f t="shared" si="1"/>
        <v>328</v>
      </c>
    </row>
    <row r="13" spans="1:10" ht="12.75">
      <c r="A13" s="7" t="s">
        <v>14</v>
      </c>
      <c r="B13" s="8">
        <f>B12/$J$12</f>
        <v>0.375</v>
      </c>
      <c r="C13" s="8">
        <f aca="true" t="shared" si="3" ref="C13:I13">C12/$J$12</f>
        <v>0.16463414634146342</v>
      </c>
      <c r="D13" s="8">
        <f t="shared" si="3"/>
        <v>0.25914634146341464</v>
      </c>
      <c r="E13" s="8">
        <f t="shared" si="3"/>
        <v>0.027439024390243903</v>
      </c>
      <c r="F13" s="8">
        <f t="shared" si="3"/>
        <v>0.03353658536585366</v>
      </c>
      <c r="G13" s="8">
        <f t="shared" si="3"/>
        <v>0.042682926829268296</v>
      </c>
      <c r="H13" s="8">
        <f t="shared" si="3"/>
        <v>0.03353658536585366</v>
      </c>
      <c r="I13" s="8">
        <f t="shared" si="3"/>
        <v>0.06402439024390244</v>
      </c>
      <c r="J13" s="9">
        <f t="shared" si="1"/>
        <v>1.0000000000000002</v>
      </c>
    </row>
    <row r="14" spans="1:10" ht="12.75">
      <c r="A14" s="10" t="s">
        <v>11</v>
      </c>
      <c r="B14" s="11">
        <v>0</v>
      </c>
      <c r="C14" s="11">
        <v>108655</v>
      </c>
      <c r="D14" s="11">
        <v>1670655</v>
      </c>
      <c r="E14" s="11">
        <v>645275</v>
      </c>
      <c r="F14" s="11">
        <v>1810520</v>
      </c>
      <c r="G14" s="11">
        <v>5432028</v>
      </c>
      <c r="H14" s="11">
        <v>8265790</v>
      </c>
      <c r="I14" s="11">
        <v>34170649</v>
      </c>
      <c r="J14" s="12">
        <f t="shared" si="1"/>
        <v>52103572</v>
      </c>
    </row>
    <row r="15" spans="1:10" ht="12.75">
      <c r="A15" s="7" t="s">
        <v>15</v>
      </c>
      <c r="B15" s="8">
        <f>B14/$J$14</f>
        <v>0</v>
      </c>
      <c r="C15" s="8">
        <f aca="true" t="shared" si="4" ref="C15:I15">C14/$J$14</f>
        <v>0.0020853656636055586</v>
      </c>
      <c r="D15" s="8">
        <f t="shared" si="4"/>
        <v>0.032064116448676495</v>
      </c>
      <c r="E15" s="8">
        <f t="shared" si="4"/>
        <v>0.012384467613851887</v>
      </c>
      <c r="F15" s="8">
        <f t="shared" si="4"/>
        <v>0.03474848135171999</v>
      </c>
      <c r="G15" s="8">
        <f t="shared" si="4"/>
        <v>0.10425442616487023</v>
      </c>
      <c r="H15" s="8">
        <f t="shared" si="4"/>
        <v>0.158641522696371</v>
      </c>
      <c r="I15" s="8">
        <f t="shared" si="4"/>
        <v>0.6558216200609048</v>
      </c>
      <c r="J15" s="9">
        <f t="shared" si="1"/>
        <v>1</v>
      </c>
    </row>
    <row r="16" spans="1:9" ht="12.75">
      <c r="A16" s="1"/>
      <c r="B16" s="6"/>
      <c r="C16" s="6"/>
      <c r="D16" s="6"/>
      <c r="E16" s="6"/>
      <c r="F16" s="6"/>
      <c r="G16" s="6"/>
      <c r="H16" s="6"/>
      <c r="I16" s="6"/>
    </row>
    <row r="17" spans="1:9" ht="12.75">
      <c r="A17" s="1" t="s">
        <v>16</v>
      </c>
      <c r="B17" s="6"/>
      <c r="C17" s="6"/>
      <c r="D17" s="6"/>
      <c r="E17" s="6"/>
      <c r="F17" s="6"/>
      <c r="G17" s="6"/>
      <c r="H17" s="6"/>
      <c r="I17" s="6"/>
    </row>
    <row r="18" spans="1:10" ht="12.75">
      <c r="A18" s="1" t="s">
        <v>9</v>
      </c>
      <c r="B18" s="6">
        <f>839+18</f>
        <v>857</v>
      </c>
      <c r="C18" s="6">
        <v>252</v>
      </c>
      <c r="D18" s="6">
        <v>313</v>
      </c>
      <c r="E18" s="6">
        <v>88</v>
      </c>
      <c r="F18" s="6">
        <v>104</v>
      </c>
      <c r="G18" s="6">
        <v>23</v>
      </c>
      <c r="H18" s="6">
        <v>19</v>
      </c>
      <c r="I18" s="6">
        <v>2</v>
      </c>
      <c r="J18">
        <f t="shared" si="1"/>
        <v>1658</v>
      </c>
    </row>
    <row r="19" spans="1:10" ht="12.75">
      <c r="A19" s="7" t="s">
        <v>17</v>
      </c>
      <c r="B19" s="8">
        <f>B18/$J$18</f>
        <v>0.5168878166465621</v>
      </c>
      <c r="C19" s="8">
        <f aca="true" t="shared" si="5" ref="C19:I19">C18/$J$18</f>
        <v>0.1519903498190591</v>
      </c>
      <c r="D19" s="8">
        <f t="shared" si="5"/>
        <v>0.1887816646562123</v>
      </c>
      <c r="E19" s="8">
        <f t="shared" si="5"/>
        <v>0.05307599517490953</v>
      </c>
      <c r="F19" s="8">
        <f t="shared" si="5"/>
        <v>0.06272617611580217</v>
      </c>
      <c r="G19" s="8">
        <f t="shared" si="5"/>
        <v>0.013872135102533172</v>
      </c>
      <c r="H19" s="8">
        <f t="shared" si="5"/>
        <v>0.011459589867310011</v>
      </c>
      <c r="I19" s="8">
        <f t="shared" si="5"/>
        <v>0.0012062726176115801</v>
      </c>
      <c r="J19" s="9">
        <f t="shared" si="1"/>
        <v>1</v>
      </c>
    </row>
    <row r="20" spans="1:10" ht="12.75">
      <c r="A20" s="10" t="s">
        <v>11</v>
      </c>
      <c r="B20" s="11">
        <v>-82888</v>
      </c>
      <c r="C20" s="11">
        <v>555527</v>
      </c>
      <c r="D20" s="11">
        <v>5977526</v>
      </c>
      <c r="E20" s="11">
        <v>6118534</v>
      </c>
      <c r="F20" s="11">
        <v>16206148</v>
      </c>
      <c r="G20" s="11">
        <v>7801201</v>
      </c>
      <c r="H20" s="11">
        <v>13538227</v>
      </c>
      <c r="I20" s="11">
        <v>2353053</v>
      </c>
      <c r="J20" s="12">
        <f t="shared" si="1"/>
        <v>52467328</v>
      </c>
    </row>
    <row r="21" spans="1:10" ht="12.75">
      <c r="A21" s="7" t="s">
        <v>18</v>
      </c>
      <c r="B21" s="8">
        <f>B20/$J$20</f>
        <v>-0.0015798021961400436</v>
      </c>
      <c r="C21" s="8">
        <f aca="true" t="shared" si="6" ref="C21:I21">C20/$J$20</f>
        <v>0.010588055865928602</v>
      </c>
      <c r="D21" s="8">
        <f t="shared" si="6"/>
        <v>0.11392853853735414</v>
      </c>
      <c r="E21" s="8">
        <f t="shared" si="6"/>
        <v>0.11661607772364546</v>
      </c>
      <c r="F21" s="8">
        <f t="shared" si="6"/>
        <v>0.308880757182832</v>
      </c>
      <c r="G21" s="8">
        <f t="shared" si="6"/>
        <v>0.14868683612018513</v>
      </c>
      <c r="H21" s="8">
        <f t="shared" si="6"/>
        <v>0.2580315696656022</v>
      </c>
      <c r="I21" s="8">
        <f t="shared" si="6"/>
        <v>0.044847967100592585</v>
      </c>
      <c r="J21" s="9">
        <f t="shared" si="1"/>
        <v>1</v>
      </c>
    </row>
    <row r="22" spans="1:9" ht="12.75">
      <c r="A22" s="1"/>
      <c r="B22" s="6"/>
      <c r="C22" s="6"/>
      <c r="D22" s="6"/>
      <c r="E22" s="6"/>
      <c r="F22" s="6"/>
      <c r="G22" s="6"/>
      <c r="H22" s="6"/>
      <c r="I22" s="6"/>
    </row>
    <row r="23" spans="1:9" ht="12.75">
      <c r="A23" s="1" t="s">
        <v>19</v>
      </c>
      <c r="B23" s="6"/>
      <c r="C23" s="6"/>
      <c r="D23" s="6"/>
      <c r="E23" s="6"/>
      <c r="F23" s="6"/>
      <c r="G23" s="6"/>
      <c r="H23" s="6"/>
      <c r="I23" s="6"/>
    </row>
    <row r="24" spans="1:10" ht="12.75">
      <c r="A24" s="1" t="s">
        <v>9</v>
      </c>
      <c r="B24" s="6">
        <f>264+3</f>
        <v>267</v>
      </c>
      <c r="C24" s="6">
        <v>187</v>
      </c>
      <c r="D24" s="6">
        <v>298</v>
      </c>
      <c r="E24" s="6">
        <v>69</v>
      </c>
      <c r="F24" s="6">
        <v>83</v>
      </c>
      <c r="G24" s="6">
        <v>43</v>
      </c>
      <c r="H24" s="6">
        <v>24</v>
      </c>
      <c r="I24" s="6">
        <v>15</v>
      </c>
      <c r="J24">
        <f aca="true" t="shared" si="7" ref="J24:J33">B24+C24+D24+E24+F24+G24+H24+I24</f>
        <v>986</v>
      </c>
    </row>
    <row r="25" spans="1:10" ht="12.75">
      <c r="A25" s="7" t="s">
        <v>20</v>
      </c>
      <c r="B25" s="8">
        <f>B24/$J$24</f>
        <v>0.27079107505070993</v>
      </c>
      <c r="C25" s="8">
        <f aca="true" t="shared" si="8" ref="C25:I25">C24/$J$24</f>
        <v>0.1896551724137931</v>
      </c>
      <c r="D25" s="8">
        <f t="shared" si="8"/>
        <v>0.3022312373225152</v>
      </c>
      <c r="E25" s="8">
        <f t="shared" si="8"/>
        <v>0.06997971602434078</v>
      </c>
      <c r="F25" s="8">
        <f t="shared" si="8"/>
        <v>0.08417849898580122</v>
      </c>
      <c r="G25" s="8">
        <f t="shared" si="8"/>
        <v>0.0436105476673428</v>
      </c>
      <c r="H25" s="8">
        <f t="shared" si="8"/>
        <v>0.02434077079107505</v>
      </c>
      <c r="I25" s="8">
        <f t="shared" si="8"/>
        <v>0.015212981744421906</v>
      </c>
      <c r="J25" s="9">
        <f t="shared" si="7"/>
        <v>1.0000000000000002</v>
      </c>
    </row>
    <row r="26" spans="1:10" ht="12.75">
      <c r="A26" s="10" t="s">
        <v>11</v>
      </c>
      <c r="B26" s="11">
        <v>-17884</v>
      </c>
      <c r="C26" s="11">
        <v>384610</v>
      </c>
      <c r="D26" s="11">
        <v>5728995</v>
      </c>
      <c r="E26" s="11">
        <v>4917678</v>
      </c>
      <c r="F26" s="11">
        <v>12568808</v>
      </c>
      <c r="G26" s="11">
        <v>14708367</v>
      </c>
      <c r="H26" s="11">
        <v>16618094</v>
      </c>
      <c r="I26" s="11">
        <v>28313202</v>
      </c>
      <c r="J26" s="12">
        <f t="shared" si="7"/>
        <v>83221870</v>
      </c>
    </row>
    <row r="27" spans="1:10" ht="12.75">
      <c r="A27" s="7" t="s">
        <v>21</v>
      </c>
      <c r="B27" s="8">
        <f>B26/$J$26</f>
        <v>-0.00021489543553875921</v>
      </c>
      <c r="C27" s="8">
        <f aca="true" t="shared" si="9" ref="C27:I27">C26/$J$26</f>
        <v>0.004621501535593949</v>
      </c>
      <c r="D27" s="8">
        <f t="shared" si="9"/>
        <v>0.0688400176540133</v>
      </c>
      <c r="E27" s="8">
        <f t="shared" si="9"/>
        <v>0.05909117399068298</v>
      </c>
      <c r="F27" s="8">
        <f t="shared" si="9"/>
        <v>0.15102770461658696</v>
      </c>
      <c r="G27" s="8">
        <f t="shared" si="9"/>
        <v>0.1767368000743074</v>
      </c>
      <c r="H27" s="8">
        <f t="shared" si="9"/>
        <v>0.19968421762212266</v>
      </c>
      <c r="I27" s="8">
        <f t="shared" si="9"/>
        <v>0.34021347994223156</v>
      </c>
      <c r="J27" s="9">
        <f t="shared" si="7"/>
        <v>1</v>
      </c>
    </row>
    <row r="28" spans="1:9" ht="12.75">
      <c r="A28" s="1"/>
      <c r="B28" s="6"/>
      <c r="C28" s="6"/>
      <c r="D28" s="6"/>
      <c r="E28" s="6"/>
      <c r="F28" s="6"/>
      <c r="G28" s="6"/>
      <c r="H28" s="6"/>
      <c r="I28" s="6"/>
    </row>
    <row r="29" spans="1:9" ht="12.75">
      <c r="A29" s="1" t="s">
        <v>22</v>
      </c>
      <c r="B29" s="6"/>
      <c r="C29" s="6"/>
      <c r="D29" s="6"/>
      <c r="E29" s="6"/>
      <c r="F29" s="6"/>
      <c r="G29" s="6"/>
      <c r="H29" s="6"/>
      <c r="I29" s="6"/>
    </row>
    <row r="30" spans="1:10" ht="12.75">
      <c r="A30" s="1" t="s">
        <v>9</v>
      </c>
      <c r="B30" s="6">
        <f>38+1</f>
        <v>39</v>
      </c>
      <c r="C30" s="6">
        <v>38</v>
      </c>
      <c r="D30" s="6">
        <v>40</v>
      </c>
      <c r="E30" s="6">
        <v>16</v>
      </c>
      <c r="F30" s="6">
        <v>7</v>
      </c>
      <c r="G30" s="6">
        <v>2</v>
      </c>
      <c r="H30" s="6">
        <v>5</v>
      </c>
      <c r="I30" s="6">
        <v>0</v>
      </c>
      <c r="J30">
        <f t="shared" si="7"/>
        <v>147</v>
      </c>
    </row>
    <row r="31" spans="1:10" ht="12.75">
      <c r="A31" s="7" t="s">
        <v>23</v>
      </c>
      <c r="B31" s="8">
        <f>B30/$J$30</f>
        <v>0.2653061224489796</v>
      </c>
      <c r="C31" s="8">
        <f aca="true" t="shared" si="10" ref="C31:I31">C30/$J$30</f>
        <v>0.2585034013605442</v>
      </c>
      <c r="D31" s="8">
        <f t="shared" si="10"/>
        <v>0.272108843537415</v>
      </c>
      <c r="E31" s="8">
        <f t="shared" si="10"/>
        <v>0.10884353741496598</v>
      </c>
      <c r="F31" s="8">
        <f t="shared" si="10"/>
        <v>0.047619047619047616</v>
      </c>
      <c r="G31" s="8">
        <f t="shared" si="10"/>
        <v>0.013605442176870748</v>
      </c>
      <c r="H31" s="8">
        <f t="shared" si="10"/>
        <v>0.034013605442176874</v>
      </c>
      <c r="I31" s="8">
        <f t="shared" si="10"/>
        <v>0</v>
      </c>
      <c r="J31" s="9">
        <f t="shared" si="7"/>
        <v>1</v>
      </c>
    </row>
    <row r="32" spans="1:10" ht="12.75">
      <c r="A32" s="10" t="s">
        <v>11</v>
      </c>
      <c r="B32" s="11">
        <v>-300</v>
      </c>
      <c r="C32" s="11">
        <f>25600+57810</f>
        <v>83410</v>
      </c>
      <c r="D32" s="11">
        <f>278909+484534</f>
        <v>763443</v>
      </c>
      <c r="E32" s="11">
        <f>474100+743662</f>
        <v>1217762</v>
      </c>
      <c r="F32" s="11">
        <f>542040+630485</f>
        <v>1172525</v>
      </c>
      <c r="G32" s="11">
        <v>605276</v>
      </c>
      <c r="H32" s="11">
        <v>3212568</v>
      </c>
      <c r="I32" s="11">
        <v>0</v>
      </c>
      <c r="J32" s="12">
        <f t="shared" si="7"/>
        <v>7054684</v>
      </c>
    </row>
    <row r="33" spans="1:10" ht="12.75">
      <c r="A33" s="7" t="s">
        <v>24</v>
      </c>
      <c r="B33" s="8">
        <f>B32/$J$32</f>
        <v>-4.252493804116527E-05</v>
      </c>
      <c r="C33" s="8">
        <f aca="true" t="shared" si="11" ref="C33:I33">C32/$J$32</f>
        <v>0.011823350273378651</v>
      </c>
      <c r="D33" s="8">
        <f t="shared" si="11"/>
        <v>0.1082178875765378</v>
      </c>
      <c r="E33" s="8">
        <f t="shared" si="11"/>
        <v>0.17261751199628503</v>
      </c>
      <c r="F33" s="8">
        <f t="shared" si="11"/>
        <v>0.1662051765890577</v>
      </c>
      <c r="G33" s="8">
        <f t="shared" si="11"/>
        <v>0.08579774799268118</v>
      </c>
      <c r="H33" s="8">
        <f t="shared" si="11"/>
        <v>0.4553808505101008</v>
      </c>
      <c r="I33" s="8">
        <f t="shared" si="11"/>
        <v>0</v>
      </c>
      <c r="J33" s="9">
        <f t="shared" si="7"/>
        <v>1</v>
      </c>
    </row>
    <row r="34" spans="1:9" ht="12.75">
      <c r="A34" s="1"/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7</v>
      </c>
      <c r="B35" s="6"/>
      <c r="C35" s="6"/>
      <c r="D35" s="6"/>
      <c r="E35" s="6"/>
      <c r="F35" s="6"/>
      <c r="G35" s="6"/>
      <c r="H35" s="6"/>
      <c r="I35" s="6"/>
    </row>
    <row r="36" spans="1:10" ht="12.75">
      <c r="A36" s="1" t="s">
        <v>25</v>
      </c>
      <c r="B36" s="6">
        <f>B6+B12+B18+B24+B30</f>
        <v>1648</v>
      </c>
      <c r="C36" s="6">
        <f aca="true" t="shared" si="12" ref="C36:I36">C6+C12+C18+C24+C30</f>
        <v>810</v>
      </c>
      <c r="D36" s="6">
        <f t="shared" si="12"/>
        <v>1370</v>
      </c>
      <c r="E36" s="6">
        <f t="shared" si="12"/>
        <v>369</v>
      </c>
      <c r="F36" s="6">
        <f t="shared" si="12"/>
        <v>382</v>
      </c>
      <c r="G36" s="6">
        <f t="shared" si="12"/>
        <v>163</v>
      </c>
      <c r="H36" s="6">
        <f t="shared" si="12"/>
        <v>85</v>
      </c>
      <c r="I36" s="6">
        <f t="shared" si="12"/>
        <v>48</v>
      </c>
      <c r="J36">
        <f>B36+C36+D36+E36+F36+G36+H36+I36</f>
        <v>4875</v>
      </c>
    </row>
    <row r="37" spans="1:10" ht="12.75">
      <c r="A37" s="7" t="s">
        <v>26</v>
      </c>
      <c r="B37" s="8">
        <f>B36/$J$36</f>
        <v>0.33805128205128204</v>
      </c>
      <c r="C37" s="8">
        <f aca="true" t="shared" si="13" ref="C37:I37">C36/$J$36</f>
        <v>0.16615384615384615</v>
      </c>
      <c r="D37" s="8">
        <f t="shared" si="13"/>
        <v>0.28102564102564104</v>
      </c>
      <c r="E37" s="8">
        <f t="shared" si="13"/>
        <v>0.0756923076923077</v>
      </c>
      <c r="F37" s="8">
        <f t="shared" si="13"/>
        <v>0.07835897435897436</v>
      </c>
      <c r="G37" s="8">
        <f t="shared" si="13"/>
        <v>0.033435897435897435</v>
      </c>
      <c r="H37" s="8">
        <f t="shared" si="13"/>
        <v>0.017435897435897435</v>
      </c>
      <c r="I37" s="8">
        <f t="shared" si="13"/>
        <v>0.009846153846153846</v>
      </c>
      <c r="J37" s="9">
        <f>B37+C37+D37+E37+F37+G37+H37+I37</f>
        <v>1</v>
      </c>
    </row>
    <row r="38" spans="1:10" ht="12.75">
      <c r="A38" s="10" t="s">
        <v>11</v>
      </c>
      <c r="B38" s="11">
        <f>B8+B14+B20+B26+B32</f>
        <v>-116272</v>
      </c>
      <c r="C38" s="11">
        <f aca="true" t="shared" si="14" ref="C38:I38">C8+C14+C20+C26+C32</f>
        <v>1757048</v>
      </c>
      <c r="D38" s="11">
        <f t="shared" si="14"/>
        <v>27771028</v>
      </c>
      <c r="E38" s="11">
        <f t="shared" si="14"/>
        <v>26251955</v>
      </c>
      <c r="F38" s="11">
        <f t="shared" si="14"/>
        <v>59506331</v>
      </c>
      <c r="G38" s="11">
        <f t="shared" si="14"/>
        <v>57024513</v>
      </c>
      <c r="H38" s="11">
        <f t="shared" si="14"/>
        <v>59736128</v>
      </c>
      <c r="I38" s="11">
        <f t="shared" si="14"/>
        <v>78558270</v>
      </c>
      <c r="J38" s="12">
        <f>B38+C38+D38+E38+F38+G38+H38+I38</f>
        <v>310489001</v>
      </c>
    </row>
    <row r="39" spans="1:10" ht="12.75">
      <c r="A39" s="7" t="s">
        <v>27</v>
      </c>
      <c r="B39" s="8">
        <f>B38/$J$38</f>
        <v>-0.00037448025413306025</v>
      </c>
      <c r="C39" s="8">
        <f aca="true" t="shared" si="15" ref="C39:I39">C38/$J$38</f>
        <v>0.005658970186837633</v>
      </c>
      <c r="D39" s="8">
        <f t="shared" si="15"/>
        <v>0.08944287208421918</v>
      </c>
      <c r="E39" s="8">
        <f t="shared" si="15"/>
        <v>0.08455035416858454</v>
      </c>
      <c r="F39" s="8">
        <f t="shared" si="15"/>
        <v>0.1916535877546271</v>
      </c>
      <c r="G39" s="8">
        <f t="shared" si="15"/>
        <v>0.18366033198064882</v>
      </c>
      <c r="H39" s="8">
        <f t="shared" si="15"/>
        <v>0.1923937009285556</v>
      </c>
      <c r="I39" s="8">
        <f t="shared" si="15"/>
        <v>0.2530146631506602</v>
      </c>
      <c r="J39" s="9">
        <f>B39+C39+D39+E39+F39+G39+H39+I39</f>
        <v>1</v>
      </c>
    </row>
    <row r="40" ht="12.75">
      <c r="A40" s="13" t="s">
        <v>28</v>
      </c>
    </row>
    <row r="41" spans="1:10" ht="12.75">
      <c r="A41" s="13" t="s">
        <v>29</v>
      </c>
      <c r="J41" s="12"/>
    </row>
    <row r="42" ht="12.75">
      <c r="A42" s="13" t="s">
        <v>30</v>
      </c>
    </row>
    <row r="43" ht="12.75">
      <c r="A43" s="13" t="s">
        <v>31</v>
      </c>
    </row>
    <row r="44" ht="12.75">
      <c r="A44" s="13" t="s">
        <v>33</v>
      </c>
    </row>
    <row r="45" ht="12.75">
      <c r="A45" s="13" t="s">
        <v>34</v>
      </c>
    </row>
  </sheetData>
  <printOptions/>
  <pageMargins left="0.5" right="0.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2005-04-06T19:03:31Z</cp:lastPrinted>
  <dcterms:created xsi:type="dcterms:W3CDTF">2003-03-26T19:17:50Z</dcterms:created>
  <dcterms:modified xsi:type="dcterms:W3CDTF">2005-04-06T19:04:25Z</dcterms:modified>
  <cp:category/>
  <cp:version/>
  <cp:contentType/>
  <cp:contentStatus/>
</cp:coreProperties>
</file>