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<sst xmlns="http://schemas.openxmlformats.org/spreadsheetml/2006/main" count="81" uniqueCount="30">
  <si>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Financial Activity of Federal Accounts of Party Committees</t>
  </si>
  <si>
    <t>Through the first Six Months of the Election Cycle</t>
  </si>
  <si>
    <t>2003-2004</t>
  </si>
  <si>
    <t>2001-2002</t>
  </si>
  <si>
    <t>1999-2000</t>
  </si>
  <si>
    <t>1997-98</t>
  </si>
  <si>
    <t>1995-96</t>
  </si>
  <si>
    <t>1993-94</t>
  </si>
  <si>
    <t>1991-92</t>
  </si>
  <si>
    <t>1989-90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</si>
  <si>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</si>
  <si>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</si>
  <si>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</si>
  <si>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</si>
  <si>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  Transfers from Natl Pty</t>
  </si>
  <si>
    <t xml:space="preserve">     Transfers from State Pty</t>
  </si>
  <si>
    <t xml:space="preserve">   Disbursements</t>
  </si>
  <si>
    <t xml:space="preserve">     Contributions</t>
  </si>
  <si>
    <t xml:space="preserve">     Coord. Expend</t>
  </si>
  <si>
    <t xml:space="preserve">     Indep. Expend</t>
  </si>
  <si>
    <t xml:space="preserve">     Transfers to Nat'l Pty</t>
  </si>
  <si>
    <t xml:space="preserve">     Transfers to State Pty</t>
  </si>
  <si>
    <t xml:space="preserve">   Cash on Hand</t>
  </si>
  <si>
    <t xml:space="preserve">   Debts</t>
  </si>
  <si>
    <t>Democratic Senatorial Campaign Committee</t>
  </si>
  <si>
    <t xml:space="preserve">     Transfers from Nat'l Pty</t>
  </si>
  <si>
    <t>Democratic Congressional Campaign Committee</t>
  </si>
  <si>
    <t>State and Local</t>
  </si>
  <si>
    <t xml:space="preserve">Total Democratic </t>
  </si>
  <si>
    <t>Receipts and Disbursements have been adjusted, subtracting transfers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</si>
</sst>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69">
      <selection activeCell="A60" sqref="A60:IV60"/>
    </sheetView>
  </sheetViews>
  <sheetFormatPr defaultColWidth="9.140625" defaultRowHeight="12.75"/>
  <cols>
    <col min="1" max="1" width="23.421875" style="0" bestFit="1" customWidth="1"/>
    <col min="2" max="9" width="11.421875" style="0" bestFit="1" customWidth="1"/>
  </cols>
  <sheetData>
    <row r="1" spans="1:9" ht="12.75">
      <c r="A1" s="1"/>
      <c r="B1" s="1"/>
      <c r="C1" s="1"/>
      <c r="D1" s="2" t="s">
        <v>0</v>
      </c>
      <c r="E1" s="3"/>
      <c r="F1" s="3"/>
      <c r="G1" s="3"/>
      <c r="H1" s="3"/>
      <c r="I1" s="3"/>
    </row>
    <row r="2" spans="1:9" ht="12.75">
      <c r="A2" s="1"/>
      <c r="B2" s="1"/>
      <c r="C2" s="1"/>
      <c r="D2" s="2" t="s">
        <v>1</v>
      </c>
      <c r="E2" s="3"/>
      <c r="F2" s="3"/>
      <c r="G2" s="3"/>
      <c r="H2" s="3"/>
      <c r="I2" s="3"/>
    </row>
    <row r="3" spans="1:9" ht="12.75">
      <c r="A3" s="5"/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ht="12.75">
      <c r="A4" s="1" t="s">
        <v>10</v>
      </c>
      <c r="B4" s="1"/>
      <c r="C4" s="1"/>
      <c r="D4" s="4"/>
      <c r="E4" s="3"/>
      <c r="F4" s="3"/>
      <c r="G4" s="3"/>
      <c r="H4" s="3"/>
      <c r="I4" s="3"/>
    </row>
    <row r="5" spans="1:9" ht="12.75">
      <c r="A5" s="1" t="s">
        <v>11</v>
      </c>
      <c r="B5" s="9">
        <v>18844227</v>
      </c>
      <c r="C5" s="9">
        <v>16689625</v>
      </c>
      <c r="D5" s="4">
        <v>14838669</v>
      </c>
      <c r="E5" s="3">
        <v>15539144</v>
      </c>
      <c r="F5" s="3">
        <v>11292660</v>
      </c>
      <c r="G5" s="3">
        <v>9330698</v>
      </c>
      <c r="H5" s="3">
        <v>3321507</v>
      </c>
      <c r="I5" s="3">
        <v>3160258</v>
      </c>
    </row>
    <row r="6" spans="1:9" ht="12.75">
      <c r="A6" s="1" t="s">
        <v>12</v>
      </c>
      <c r="B6" s="9">
        <v>17397132</v>
      </c>
      <c r="C6" s="9">
        <v>13300067</v>
      </c>
      <c r="D6" s="4">
        <v>13785384</v>
      </c>
      <c r="E6" s="3">
        <v>11481340</v>
      </c>
      <c r="F6" s="3">
        <v>10524710</v>
      </c>
      <c r="G6" s="3">
        <v>7902614</v>
      </c>
      <c r="H6" s="3">
        <v>2737303</v>
      </c>
      <c r="I6" s="3">
        <v>2436431</v>
      </c>
    </row>
    <row r="7" spans="1:9" ht="12.75">
      <c r="A7" s="1" t="s">
        <v>13</v>
      </c>
      <c r="B7" s="9">
        <v>920385</v>
      </c>
      <c r="C7" s="9">
        <v>429150</v>
      </c>
      <c r="D7" s="4">
        <v>447607</v>
      </c>
      <c r="E7" s="3">
        <v>485390</v>
      </c>
      <c r="F7" s="3">
        <v>521975</v>
      </c>
      <c r="G7" s="3">
        <v>766000</v>
      </c>
      <c r="H7" s="3">
        <v>478021</v>
      </c>
      <c r="I7" s="3">
        <v>182064</v>
      </c>
    </row>
    <row r="8" spans="1:9" ht="12.75">
      <c r="A8" s="1" t="s">
        <v>14</v>
      </c>
      <c r="B8" s="9">
        <v>0</v>
      </c>
      <c r="C8" s="9">
        <v>0</v>
      </c>
      <c r="D8" s="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2.75">
      <c r="A9" s="1" t="s">
        <v>15</v>
      </c>
      <c r="B9" s="9">
        <v>0</v>
      </c>
      <c r="C9" s="9">
        <v>1116000</v>
      </c>
      <c r="D9" s="4">
        <v>340000</v>
      </c>
      <c r="E9" s="3">
        <v>1101800</v>
      </c>
      <c r="F9" s="3">
        <v>133930</v>
      </c>
      <c r="G9" s="3">
        <v>50000</v>
      </c>
      <c r="H9" s="3">
        <v>200</v>
      </c>
      <c r="I9" s="3">
        <v>0</v>
      </c>
    </row>
    <row r="10" spans="1:9" ht="12.75">
      <c r="A10" s="1" t="s">
        <v>16</v>
      </c>
      <c r="B10" s="9">
        <v>13664407</v>
      </c>
      <c r="C10" s="9">
        <v>14096152</v>
      </c>
      <c r="D10" s="4">
        <v>13714368</v>
      </c>
      <c r="E10" s="3">
        <v>15437658</v>
      </c>
      <c r="F10" s="3">
        <v>10878038</v>
      </c>
      <c r="G10" s="3">
        <v>11903346</v>
      </c>
      <c r="H10" s="3">
        <v>4074623</v>
      </c>
      <c r="I10" s="3">
        <v>4565487</v>
      </c>
    </row>
    <row r="11" spans="1:9" ht="12.75">
      <c r="A11" s="1" t="s">
        <v>17</v>
      </c>
      <c r="B11" s="9">
        <v>0</v>
      </c>
      <c r="C11" s="9">
        <v>0</v>
      </c>
      <c r="D11" s="4">
        <v>1017</v>
      </c>
      <c r="E11" s="3">
        <v>0</v>
      </c>
      <c r="F11" s="3">
        <v>0</v>
      </c>
      <c r="G11" s="3">
        <v>15000</v>
      </c>
      <c r="H11" s="3">
        <v>2500</v>
      </c>
      <c r="I11" s="3">
        <v>15000</v>
      </c>
    </row>
    <row r="12" spans="1:9" ht="12.75">
      <c r="A12" s="1" t="s">
        <v>18</v>
      </c>
      <c r="B12" s="9">
        <v>0</v>
      </c>
      <c r="C12" s="9">
        <v>346216</v>
      </c>
      <c r="D12" s="4">
        <v>16094</v>
      </c>
      <c r="E12" s="3">
        <v>1660166</v>
      </c>
      <c r="F12" s="3">
        <v>3000</v>
      </c>
      <c r="G12" s="3">
        <v>91937</v>
      </c>
      <c r="H12" s="3">
        <v>0</v>
      </c>
      <c r="I12" s="3">
        <v>14631</v>
      </c>
    </row>
    <row r="13" spans="1:9" ht="12.75">
      <c r="A13" s="1" t="s">
        <v>19</v>
      </c>
      <c r="B13" s="9">
        <v>0</v>
      </c>
      <c r="C13" s="9">
        <v>0</v>
      </c>
      <c r="D13" s="4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 s="1" t="s">
        <v>20</v>
      </c>
      <c r="B14" s="9">
        <v>0</v>
      </c>
      <c r="C14" s="9">
        <v>0</v>
      </c>
      <c r="D14" s="4">
        <v>0</v>
      </c>
      <c r="E14" s="3">
        <v>0</v>
      </c>
      <c r="F14" s="3">
        <v>0</v>
      </c>
      <c r="G14" s="3">
        <v>0</v>
      </c>
      <c r="H14" s="3">
        <v>0</v>
      </c>
      <c r="I14" s="3">
        <f>2000+1210+2271</f>
        <v>5481</v>
      </c>
    </row>
    <row r="15" spans="1:9" ht="12.75">
      <c r="A15" s="1" t="s">
        <v>21</v>
      </c>
      <c r="B15" s="9">
        <v>486849</v>
      </c>
      <c r="C15" s="9">
        <v>524746</v>
      </c>
      <c r="D15" s="4">
        <v>949179</v>
      </c>
      <c r="E15" s="3">
        <v>297381</v>
      </c>
      <c r="F15" s="3">
        <v>22586</v>
      </c>
      <c r="G15" s="3">
        <v>315089</v>
      </c>
      <c r="H15" s="3">
        <v>64379</v>
      </c>
      <c r="I15" s="3">
        <v>404135</v>
      </c>
    </row>
    <row r="16" spans="1:9" ht="12.75">
      <c r="A16" s="1" t="s">
        <v>22</v>
      </c>
      <c r="B16" s="9">
        <v>5740300</v>
      </c>
      <c r="C16" s="9">
        <v>8638267</v>
      </c>
      <c r="D16" s="4">
        <v>3555576</v>
      </c>
      <c r="E16" s="3">
        <v>2265578</v>
      </c>
      <c r="F16" s="3">
        <v>1700132</v>
      </c>
      <c r="G16" s="3">
        <v>486083</v>
      </c>
      <c r="H16" s="3">
        <v>852849</v>
      </c>
      <c r="I16" s="3">
        <v>4009429</v>
      </c>
    </row>
    <row r="17" spans="1:9" ht="12.75">
      <c r="A17" s="1" t="s">
        <v>23</v>
      </c>
      <c r="B17" s="9">
        <v>0</v>
      </c>
      <c r="C17" s="9">
        <v>5716807</v>
      </c>
      <c r="D17" s="4">
        <v>3927410</v>
      </c>
      <c r="E17" s="3">
        <v>15871464</v>
      </c>
      <c r="F17" s="3">
        <v>783810</v>
      </c>
      <c r="G17" s="3">
        <v>665162</v>
      </c>
      <c r="H17" s="3">
        <v>1433685</v>
      </c>
      <c r="I17" s="3">
        <v>118096</v>
      </c>
    </row>
    <row r="18" spans="1:9" ht="12.75">
      <c r="A18" s="1" t="s">
        <v>24</v>
      </c>
      <c r="B18" s="9"/>
      <c r="C18" s="9"/>
      <c r="D18" s="4"/>
      <c r="E18" s="3"/>
      <c r="F18" s="3"/>
      <c r="G18" s="3"/>
      <c r="H18" s="3"/>
      <c r="I18" s="3"/>
    </row>
    <row r="19" spans="1:9" ht="12.75">
      <c r="A19" s="1" t="s">
        <v>11</v>
      </c>
      <c r="B19" s="9">
        <v>10845934</v>
      </c>
      <c r="C19" s="9">
        <v>7112155</v>
      </c>
      <c r="D19" s="4">
        <v>6991573</v>
      </c>
      <c r="E19" s="3">
        <v>6231887</v>
      </c>
      <c r="F19" s="3">
        <v>5266778</v>
      </c>
      <c r="G19" s="3">
        <v>5627037</v>
      </c>
      <c r="H19" s="3">
        <v>3253928</v>
      </c>
      <c r="I19" s="3">
        <v>3357612</v>
      </c>
    </row>
    <row r="20" spans="1:9" ht="12.75">
      <c r="A20" s="1" t="s">
        <v>12</v>
      </c>
      <c r="B20" s="9">
        <v>7791392</v>
      </c>
      <c r="C20" s="9">
        <v>4207489</v>
      </c>
      <c r="D20" s="4">
        <v>4203521</v>
      </c>
      <c r="E20" s="3">
        <v>3220353</v>
      </c>
      <c r="F20" s="3">
        <v>3376814</v>
      </c>
      <c r="G20" s="3">
        <v>3562415</v>
      </c>
      <c r="H20" s="3">
        <v>1843812</v>
      </c>
      <c r="I20" s="3">
        <v>2015546</v>
      </c>
    </row>
    <row r="21" spans="1:9" ht="12.75">
      <c r="A21" s="1" t="s">
        <v>13</v>
      </c>
      <c r="B21" s="9">
        <v>2408900</v>
      </c>
      <c r="C21" s="9">
        <v>1771394</v>
      </c>
      <c r="D21" s="4">
        <v>1249750</v>
      </c>
      <c r="E21" s="3">
        <v>1655250</v>
      </c>
      <c r="F21" s="3">
        <v>1630000</v>
      </c>
      <c r="G21" s="3">
        <v>1448400</v>
      </c>
      <c r="H21" s="3">
        <v>1088100</v>
      </c>
      <c r="I21" s="3">
        <v>1063097</v>
      </c>
    </row>
    <row r="22" spans="1:9" ht="12.75">
      <c r="A22" s="1" t="s">
        <v>25</v>
      </c>
      <c r="B22" s="9">
        <v>0</v>
      </c>
      <c r="C22" s="9">
        <v>0</v>
      </c>
      <c r="D22" s="4">
        <v>0</v>
      </c>
      <c r="E22" s="3">
        <v>0</v>
      </c>
      <c r="F22" s="3">
        <v>0</v>
      </c>
      <c r="G22" s="3">
        <v>5373</v>
      </c>
      <c r="H22" s="3">
        <v>0</v>
      </c>
      <c r="I22" s="3">
        <v>2000</v>
      </c>
    </row>
    <row r="23" spans="1:9" ht="12.75">
      <c r="A23" s="1" t="s">
        <v>15</v>
      </c>
      <c r="B23" s="9">
        <v>0</v>
      </c>
      <c r="C23" s="9">
        <v>482000</v>
      </c>
      <c r="D23" s="4">
        <v>514296</v>
      </c>
      <c r="E23" s="3">
        <v>539463</v>
      </c>
      <c r="F23" s="3">
        <v>0</v>
      </c>
      <c r="G23" s="3">
        <v>0</v>
      </c>
      <c r="H23" s="3">
        <v>0</v>
      </c>
      <c r="I23" s="3">
        <v>446</v>
      </c>
    </row>
    <row r="24" spans="1:9" ht="12.75">
      <c r="A24" s="1" t="s">
        <v>16</v>
      </c>
      <c r="B24" s="9">
        <v>8332043</v>
      </c>
      <c r="C24" s="9">
        <v>5835290</v>
      </c>
      <c r="D24" s="4">
        <v>5056062</v>
      </c>
      <c r="E24" s="3">
        <v>6150803</v>
      </c>
      <c r="F24" s="3">
        <v>5217012</v>
      </c>
      <c r="G24" s="3">
        <v>5176080</v>
      </c>
      <c r="H24" s="3">
        <v>3180070</v>
      </c>
      <c r="I24" s="3">
        <v>3123471</v>
      </c>
    </row>
    <row r="25" spans="1:9" ht="12.75">
      <c r="A25" s="1" t="s">
        <v>17</v>
      </c>
      <c r="B25" s="9">
        <v>238000</v>
      </c>
      <c r="C25" s="9">
        <v>163500</v>
      </c>
      <c r="D25" s="4">
        <v>87530</v>
      </c>
      <c r="E25" s="3">
        <v>75000</v>
      </c>
      <c r="F25" s="3">
        <v>87500</v>
      </c>
      <c r="G25" s="3">
        <v>140000</v>
      </c>
      <c r="H25" s="3">
        <v>163800</v>
      </c>
      <c r="I25" s="3">
        <v>228201</v>
      </c>
    </row>
    <row r="26" spans="1:9" ht="12.75">
      <c r="A26" s="1" t="s">
        <v>18</v>
      </c>
      <c r="B26" s="9">
        <v>1035</v>
      </c>
      <c r="C26" s="9">
        <v>0</v>
      </c>
      <c r="D26" s="4">
        <v>19585</v>
      </c>
      <c r="E26" s="3">
        <v>8424</v>
      </c>
      <c r="F26" s="3">
        <v>81234</v>
      </c>
      <c r="G26" s="3">
        <v>1299083</v>
      </c>
      <c r="H26" s="3">
        <v>107232</v>
      </c>
      <c r="I26" s="3">
        <v>8510</v>
      </c>
    </row>
    <row r="27" spans="1:9" ht="12.75">
      <c r="A27" s="1" t="s">
        <v>19</v>
      </c>
      <c r="B27" s="9">
        <v>0</v>
      </c>
      <c r="C27" s="9">
        <v>0</v>
      </c>
      <c r="D27" s="4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2.75">
      <c r="A28" s="1" t="s">
        <v>20</v>
      </c>
      <c r="B28" s="9">
        <v>734</v>
      </c>
      <c r="C28" s="9">
        <v>0</v>
      </c>
      <c r="D28" s="4">
        <v>0</v>
      </c>
      <c r="E28" s="3">
        <v>0</v>
      </c>
      <c r="F28" s="3">
        <v>0</v>
      </c>
      <c r="G28" s="3">
        <v>5000</v>
      </c>
      <c r="H28" s="3">
        <v>1048</v>
      </c>
      <c r="I28" s="3">
        <v>4812</v>
      </c>
    </row>
    <row r="29" spans="1:9" ht="12.75">
      <c r="A29" s="1" t="s">
        <v>21</v>
      </c>
      <c r="B29" s="9">
        <v>20500</v>
      </c>
      <c r="C29" s="9">
        <v>179747</v>
      </c>
      <c r="D29" s="4">
        <v>26000</v>
      </c>
      <c r="E29" s="3">
        <v>0</v>
      </c>
      <c r="F29" s="3">
        <v>0</v>
      </c>
      <c r="G29" s="3">
        <v>100000</v>
      </c>
      <c r="H29" s="3">
        <v>0</v>
      </c>
      <c r="I29" s="3">
        <v>13507</v>
      </c>
    </row>
    <row r="30" spans="1:9" ht="12.75">
      <c r="A30" s="1" t="s">
        <v>22</v>
      </c>
      <c r="B30" s="9">
        <v>2551595</v>
      </c>
      <c r="C30" s="9">
        <v>2126159</v>
      </c>
      <c r="D30" s="4">
        <v>2381200</v>
      </c>
      <c r="E30" s="3">
        <v>230898</v>
      </c>
      <c r="F30" s="3">
        <v>70190</v>
      </c>
      <c r="G30" s="3">
        <v>456835</v>
      </c>
      <c r="H30" s="3">
        <v>123059</v>
      </c>
      <c r="I30" s="3">
        <v>320850</v>
      </c>
    </row>
    <row r="31" spans="1:9" ht="12.75">
      <c r="A31" s="1" t="s">
        <v>23</v>
      </c>
      <c r="B31" s="9">
        <v>3940000</v>
      </c>
      <c r="C31" s="9">
        <v>1475000</v>
      </c>
      <c r="D31" s="4">
        <v>0</v>
      </c>
      <c r="E31" s="3">
        <v>2229979</v>
      </c>
      <c r="F31" s="3">
        <v>176400</v>
      </c>
      <c r="G31" s="3">
        <v>763501</v>
      </c>
      <c r="H31" s="3">
        <v>285841</v>
      </c>
      <c r="I31" s="3">
        <v>667027</v>
      </c>
    </row>
    <row r="32" spans="1:9" ht="12.75">
      <c r="A32" s="1" t="s">
        <v>26</v>
      </c>
      <c r="B32" s="9"/>
      <c r="C32" s="9"/>
      <c r="D32" s="4"/>
      <c r="E32" s="3"/>
      <c r="F32" s="3"/>
      <c r="G32" s="3"/>
      <c r="H32" s="3"/>
      <c r="I32" s="3"/>
    </row>
    <row r="33" spans="1:9" ht="12.75">
      <c r="A33" s="1" t="s">
        <v>11</v>
      </c>
      <c r="B33" s="9">
        <v>14485341</v>
      </c>
      <c r="C33" s="9">
        <f>8500479+8050252-6467000-2029200</f>
        <v>8054531</v>
      </c>
      <c r="D33" s="4">
        <v>8157430</v>
      </c>
      <c r="E33" s="3">
        <v>4906662</v>
      </c>
      <c r="F33" s="3">
        <v>3861988</v>
      </c>
      <c r="G33" s="3">
        <v>3691005</v>
      </c>
      <c r="H33" s="3">
        <v>3101503</v>
      </c>
      <c r="I33" s="3">
        <v>2415497</v>
      </c>
    </row>
    <row r="34" spans="1:9" ht="12.75">
      <c r="A34" s="1" t="s">
        <v>12</v>
      </c>
      <c r="B34" s="9">
        <v>8158592</v>
      </c>
      <c r="C34" s="9">
        <v>4688155</v>
      </c>
      <c r="D34" s="4">
        <v>4645272</v>
      </c>
      <c r="E34" s="3">
        <v>2596107</v>
      </c>
      <c r="F34" s="3">
        <v>2195676</v>
      </c>
      <c r="G34" s="3">
        <v>1825667</v>
      </c>
      <c r="H34" s="3">
        <v>951016</v>
      </c>
      <c r="I34" s="3">
        <v>880449</v>
      </c>
    </row>
    <row r="35" spans="1:9" ht="12.75">
      <c r="A35" s="1" t="s">
        <v>13</v>
      </c>
      <c r="B35" s="9">
        <v>3984297</v>
      </c>
      <c r="C35" s="9">
        <v>2394559</v>
      </c>
      <c r="D35" s="4">
        <v>2279177</v>
      </c>
      <c r="E35" s="3">
        <v>1975889</v>
      </c>
      <c r="F35" s="3">
        <v>1415548</v>
      </c>
      <c r="G35" s="3">
        <v>1554877</v>
      </c>
      <c r="H35" s="3">
        <v>1906029</v>
      </c>
      <c r="I35" s="3">
        <v>1233196</v>
      </c>
    </row>
    <row r="36" spans="1:9" ht="12.75">
      <c r="A36" s="1" t="s">
        <v>25</v>
      </c>
      <c r="B36" s="9">
        <v>50734</v>
      </c>
      <c r="C36" s="9">
        <v>0</v>
      </c>
      <c r="D36" s="4">
        <v>0</v>
      </c>
      <c r="E36" s="3">
        <v>0</v>
      </c>
      <c r="F36" s="3">
        <v>0</v>
      </c>
      <c r="G36" s="3">
        <f>896+2723+1031</f>
        <v>4650</v>
      </c>
      <c r="H36" s="3">
        <v>1048</v>
      </c>
      <c r="I36" s="3">
        <v>8293</v>
      </c>
    </row>
    <row r="37" spans="1:9" ht="12.75">
      <c r="A37" s="1" t="s">
        <v>15</v>
      </c>
      <c r="B37" s="9">
        <v>79651</v>
      </c>
      <c r="C37" s="9">
        <v>299380</v>
      </c>
      <c r="D37" s="4">
        <v>50076</v>
      </c>
      <c r="E37" s="3">
        <v>170190</v>
      </c>
      <c r="F37" s="3">
        <v>0</v>
      </c>
      <c r="G37" s="3">
        <v>0</v>
      </c>
      <c r="H37" s="3">
        <v>1500</v>
      </c>
      <c r="I37" s="3">
        <v>16000</v>
      </c>
    </row>
    <row r="38" spans="1:9" ht="12.75">
      <c r="A38" s="1" t="s">
        <v>16</v>
      </c>
      <c r="B38" s="9">
        <v>8997379</v>
      </c>
      <c r="C38" s="9">
        <f>8490419+6484027-6467000-2028192</f>
        <v>6479254</v>
      </c>
      <c r="D38" s="4">
        <v>6633938</v>
      </c>
      <c r="E38" s="3">
        <v>4612941</v>
      </c>
      <c r="F38" s="3">
        <v>3531179</v>
      </c>
      <c r="G38" s="3">
        <v>3223740</v>
      </c>
      <c r="H38" s="3">
        <v>2360380</v>
      </c>
      <c r="I38" s="3">
        <v>2440236</v>
      </c>
    </row>
    <row r="39" spans="1:9" ht="12.75">
      <c r="A39" s="1" t="s">
        <v>17</v>
      </c>
      <c r="B39" s="9">
        <v>24308</v>
      </c>
      <c r="C39" s="9">
        <v>102337</v>
      </c>
      <c r="D39" s="4">
        <v>52690</v>
      </c>
      <c r="E39" s="3">
        <v>30303</v>
      </c>
      <c r="F39" s="3">
        <v>34100</v>
      </c>
      <c r="G39" s="3">
        <v>42800</v>
      </c>
      <c r="H39" s="3">
        <v>29525</v>
      </c>
      <c r="I39" s="3">
        <v>46898</v>
      </c>
    </row>
    <row r="40" spans="1:9" ht="12.75">
      <c r="A40" s="1" t="s">
        <v>18</v>
      </c>
      <c r="B40" s="9">
        <v>38209</v>
      </c>
      <c r="C40" s="9">
        <v>53617</v>
      </c>
      <c r="D40" s="4">
        <v>7914</v>
      </c>
      <c r="E40" s="3">
        <v>51565</v>
      </c>
      <c r="F40" s="3">
        <v>9591</v>
      </c>
      <c r="G40" s="3">
        <v>229738</v>
      </c>
      <c r="H40" s="3">
        <v>37440</v>
      </c>
      <c r="I40" s="3">
        <v>155409</v>
      </c>
    </row>
    <row r="41" spans="1:9" ht="12.75">
      <c r="A41" s="1" t="s">
        <v>19</v>
      </c>
      <c r="B41" s="9">
        <v>58834</v>
      </c>
      <c r="C41" s="9">
        <v>767470</v>
      </c>
      <c r="D41" s="4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12.75">
      <c r="A42" s="1" t="s">
        <v>20</v>
      </c>
      <c r="B42" s="9">
        <v>0</v>
      </c>
      <c r="C42" s="9">
        <v>0</v>
      </c>
      <c r="D42" s="4">
        <v>0</v>
      </c>
      <c r="E42" s="3">
        <v>0</v>
      </c>
      <c r="F42" s="3">
        <v>0</v>
      </c>
      <c r="G42" s="3">
        <v>5000</v>
      </c>
      <c r="H42" s="3">
        <v>0</v>
      </c>
      <c r="I42" s="3">
        <v>0</v>
      </c>
    </row>
    <row r="43" spans="1:9" ht="12.75">
      <c r="A43" s="1" t="s">
        <v>21</v>
      </c>
      <c r="B43" s="9">
        <v>63000</v>
      </c>
      <c r="C43" s="9">
        <v>566131</v>
      </c>
      <c r="D43" s="4">
        <v>34100</v>
      </c>
      <c r="E43" s="3">
        <v>70333</v>
      </c>
      <c r="F43" s="3">
        <v>0</v>
      </c>
      <c r="G43" s="3">
        <v>29000</v>
      </c>
      <c r="H43" s="3">
        <v>22500</v>
      </c>
      <c r="I43" s="3">
        <v>0</v>
      </c>
    </row>
    <row r="44" spans="1:9" ht="12.75">
      <c r="A44" s="1" t="s">
        <v>22</v>
      </c>
      <c r="B44" s="9">
        <v>6366879</v>
      </c>
      <c r="C44" s="9">
        <f>2204051+704226</f>
        <v>2908277</v>
      </c>
      <c r="D44" s="4">
        <v>2540895</v>
      </c>
      <c r="E44" s="3">
        <v>792154</v>
      </c>
      <c r="F44" s="3">
        <v>580022</v>
      </c>
      <c r="G44" s="3">
        <v>648371</v>
      </c>
      <c r="H44" s="3">
        <v>761145</v>
      </c>
      <c r="I44" s="3">
        <v>21939</v>
      </c>
    </row>
    <row r="45" spans="1:9" ht="12.75">
      <c r="A45" s="1" t="s">
        <v>23</v>
      </c>
      <c r="B45" s="9">
        <v>2673663</v>
      </c>
      <c r="C45" s="9">
        <v>4107432</v>
      </c>
      <c r="D45" s="4">
        <v>119331</v>
      </c>
      <c r="E45" s="3">
        <v>1552842</v>
      </c>
      <c r="F45" s="3">
        <v>1748631</v>
      </c>
      <c r="G45" s="3">
        <v>541475</v>
      </c>
      <c r="H45" s="3">
        <v>1268895</v>
      </c>
      <c r="I45" s="3">
        <v>1688458</v>
      </c>
    </row>
    <row r="46" spans="1:9" ht="12.75">
      <c r="A46" s="1" t="s">
        <v>27</v>
      </c>
      <c r="B46" s="9"/>
      <c r="C46" s="9"/>
      <c r="D46" s="4"/>
      <c r="E46" s="3"/>
      <c r="F46" s="3"/>
      <c r="G46" s="3"/>
      <c r="H46" s="3"/>
      <c r="I46" s="3"/>
    </row>
    <row r="47" spans="1:9" ht="12.75">
      <c r="A47" s="1" t="s">
        <v>11</v>
      </c>
      <c r="B47" s="9">
        <v>12927897</v>
      </c>
      <c r="C47" s="9">
        <v>12597619</v>
      </c>
      <c r="D47" s="4">
        <v>10111799</v>
      </c>
      <c r="E47" s="3">
        <v>8439222</v>
      </c>
      <c r="F47" s="3">
        <f>12356749-4797026</f>
        <v>7559723</v>
      </c>
      <c r="G47" s="3">
        <f>14829039-6261412</f>
        <v>8567627</v>
      </c>
      <c r="H47" s="3">
        <f>8418273-2513670</f>
        <v>5904603</v>
      </c>
      <c r="I47" s="3">
        <v>7194276</v>
      </c>
    </row>
    <row r="48" spans="1:9" ht="12.75">
      <c r="A48" s="1" t="s">
        <v>12</v>
      </c>
      <c r="B48" s="9">
        <v>9332328</v>
      </c>
      <c r="C48" s="9">
        <v>7558420</v>
      </c>
      <c r="D48" s="4">
        <v>6539806</v>
      </c>
      <c r="E48" s="3">
        <v>5999659</v>
      </c>
      <c r="F48" s="3">
        <v>5319607</v>
      </c>
      <c r="G48" s="3">
        <v>5733522</v>
      </c>
      <c r="H48" s="3">
        <v>4179101</v>
      </c>
      <c r="I48" s="3">
        <v>5525357</v>
      </c>
    </row>
    <row r="49" spans="1:9" ht="12.75">
      <c r="A49" s="1" t="s">
        <v>13</v>
      </c>
      <c r="B49" s="9">
        <v>799854</v>
      </c>
      <c r="C49" s="9">
        <v>592598</v>
      </c>
      <c r="D49" s="4">
        <v>549235</v>
      </c>
      <c r="E49" s="3">
        <v>453373</v>
      </c>
      <c r="F49" s="3">
        <v>456095</v>
      </c>
      <c r="G49" s="3">
        <v>481853</v>
      </c>
      <c r="H49" s="3">
        <v>416298</v>
      </c>
      <c r="I49" s="3">
        <v>248525</v>
      </c>
    </row>
    <row r="50" spans="1:9" ht="12.75">
      <c r="A50" s="1" t="s">
        <v>25</v>
      </c>
      <c r="B50" s="9">
        <f>376311+73221</f>
        <v>449532</v>
      </c>
      <c r="C50" s="9">
        <f>69999+1731040</f>
        <v>1801039</v>
      </c>
      <c r="D50" s="4">
        <f>D43+D29+D15</f>
        <v>1009279</v>
      </c>
      <c r="E50" s="3">
        <f>70333+1097+296284</f>
        <v>367714</v>
      </c>
      <c r="F50" s="3">
        <v>22586</v>
      </c>
      <c r="G50" s="3">
        <v>444089</v>
      </c>
      <c r="H50" s="3">
        <v>86879</v>
      </c>
      <c r="I50" s="3">
        <v>417642</v>
      </c>
    </row>
    <row r="51" spans="1:9" ht="12.75">
      <c r="A51" s="1" t="s">
        <v>15</v>
      </c>
      <c r="B51" s="9">
        <v>82535</v>
      </c>
      <c r="C51" s="9">
        <v>218966</v>
      </c>
      <c r="D51" s="4">
        <v>38400</v>
      </c>
      <c r="E51" s="3">
        <v>10728</v>
      </c>
      <c r="F51" s="3">
        <v>47905</v>
      </c>
      <c r="G51" s="3">
        <v>189754</v>
      </c>
      <c r="H51" s="3">
        <v>30500</v>
      </c>
      <c r="I51" s="3">
        <v>37440</v>
      </c>
    </row>
    <row r="52" spans="1:9" ht="12.75">
      <c r="A52" s="1" t="s">
        <v>16</v>
      </c>
      <c r="B52" s="9">
        <v>8994719</v>
      </c>
      <c r="C52" s="9">
        <v>10098717</v>
      </c>
      <c r="D52" s="4">
        <v>8153152</v>
      </c>
      <c r="E52" s="3">
        <v>7101652</v>
      </c>
      <c r="F52" s="3">
        <f>12451574-6134525</f>
        <v>6317049</v>
      </c>
      <c r="G52" s="3">
        <f>15758263-7970772</f>
        <v>7787491</v>
      </c>
      <c r="H52" s="3">
        <f>8912363-3062666</f>
        <v>5849697</v>
      </c>
      <c r="I52" s="3">
        <v>8367679</v>
      </c>
    </row>
    <row r="53" spans="1:9" ht="12.75">
      <c r="A53" s="1" t="s">
        <v>17</v>
      </c>
      <c r="B53" s="9">
        <v>33157</v>
      </c>
      <c r="C53" s="9">
        <v>113481</v>
      </c>
      <c r="D53" s="4">
        <v>4597</v>
      </c>
      <c r="E53" s="3">
        <v>106450</v>
      </c>
      <c r="F53" s="3">
        <v>36836</v>
      </c>
      <c r="G53" s="3">
        <v>56336</v>
      </c>
      <c r="H53" s="3">
        <v>71008</v>
      </c>
      <c r="I53" s="3">
        <v>172218</v>
      </c>
    </row>
    <row r="54" spans="1:9" ht="12.75">
      <c r="A54" s="1" t="s">
        <v>18</v>
      </c>
      <c r="B54" s="9">
        <v>18368</v>
      </c>
      <c r="C54" s="9">
        <v>10619</v>
      </c>
      <c r="D54" s="4">
        <v>50327</v>
      </c>
      <c r="E54" s="3">
        <v>55275</v>
      </c>
      <c r="F54" s="3">
        <v>11957</v>
      </c>
      <c r="G54" s="3">
        <v>239530</v>
      </c>
      <c r="H54" s="3">
        <v>43742</v>
      </c>
      <c r="I54" s="3">
        <v>36111</v>
      </c>
    </row>
    <row r="55" spans="1:9" ht="12.75">
      <c r="A55" s="1" t="s">
        <v>19</v>
      </c>
      <c r="B55" s="9">
        <v>0</v>
      </c>
      <c r="C55" s="9">
        <v>0</v>
      </c>
      <c r="D55" s="4">
        <v>2169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2.75">
      <c r="A56" s="1" t="s">
        <v>20</v>
      </c>
      <c r="B56" s="9">
        <f>7732+7941</f>
        <v>15673</v>
      </c>
      <c r="C56" s="9">
        <f>100000+1657059</f>
        <v>1757059</v>
      </c>
      <c r="D56" s="4">
        <f>D37+D23+D9</f>
        <v>904372</v>
      </c>
      <c r="E56" s="3">
        <f>E37+E23+E9</f>
        <v>1811453</v>
      </c>
      <c r="F56" s="3">
        <v>133930</v>
      </c>
      <c r="G56" s="3">
        <v>50000</v>
      </c>
      <c r="H56" s="3">
        <f>H9+H37+H23</f>
        <v>1700</v>
      </c>
      <c r="I56" s="3">
        <f>I9+I23+I37</f>
        <v>16446</v>
      </c>
    </row>
    <row r="57" spans="1:9" ht="12.75">
      <c r="A57" s="1" t="s">
        <v>21</v>
      </c>
      <c r="B57" s="9">
        <v>82535</v>
      </c>
      <c r="C57" s="9">
        <f>90435+128531</f>
        <v>218966</v>
      </c>
      <c r="D57" s="4">
        <v>44772</v>
      </c>
      <c r="E57" s="3">
        <v>10728</v>
      </c>
      <c r="F57" s="3">
        <v>47905</v>
      </c>
      <c r="G57" s="3">
        <v>189754</v>
      </c>
      <c r="H57" s="3">
        <v>30500</v>
      </c>
      <c r="I57" s="3">
        <v>37440</v>
      </c>
    </row>
    <row r="58" spans="1:9" ht="12.75">
      <c r="A58" s="1" t="s">
        <v>22</v>
      </c>
      <c r="B58" s="9">
        <v>7610102</v>
      </c>
      <c r="C58" s="9">
        <v>4355944</v>
      </c>
      <c r="D58" s="4">
        <v>3967535</v>
      </c>
      <c r="E58" s="3">
        <v>2335876</v>
      </c>
      <c r="F58" s="3">
        <v>1321444</v>
      </c>
      <c r="G58" s="3">
        <v>2175911</v>
      </c>
      <c r="H58" s="3">
        <v>1515421</v>
      </c>
      <c r="I58" s="3">
        <v>1172940</v>
      </c>
    </row>
    <row r="59" spans="1:9" ht="12.75">
      <c r="A59" s="1" t="s">
        <v>23</v>
      </c>
      <c r="B59" s="9">
        <v>1358953</v>
      </c>
      <c r="C59" s="9">
        <v>698945</v>
      </c>
      <c r="D59" s="4">
        <v>1357900</v>
      </c>
      <c r="E59" s="3">
        <v>2938777</v>
      </c>
      <c r="F59" s="3">
        <v>3290075</v>
      </c>
      <c r="G59" s="3">
        <v>1307090</v>
      </c>
      <c r="H59" s="3">
        <v>1940023</v>
      </c>
      <c r="I59" s="3">
        <v>4968640</v>
      </c>
    </row>
    <row r="60" spans="1:9" ht="12.75">
      <c r="A60" s="1" t="s">
        <v>28</v>
      </c>
      <c r="B60" s="9"/>
      <c r="C60" s="9"/>
      <c r="D60" s="4"/>
      <c r="E60" s="3"/>
      <c r="F60" s="3"/>
      <c r="G60" s="3"/>
      <c r="H60" s="3"/>
      <c r="I60" s="3"/>
    </row>
    <row r="61" spans="1:9" ht="12.75">
      <c r="A61" s="1" t="s">
        <v>11</v>
      </c>
      <c r="B61" s="3">
        <f>(B5+B19+B33+B47)-(B64+B65)</f>
        <v>56440947</v>
      </c>
      <c r="C61" s="3">
        <f>(C5+C19+C33+C47)-(C64+C65)</f>
        <v>40536545</v>
      </c>
      <c r="D61" s="3">
        <f>(D5+D19+D33+D47)-(D64+D65)</f>
        <v>38147420</v>
      </c>
      <c r="E61" s="3">
        <f>(E5+E19+E33+E47)-(E64+E65)</f>
        <v>32927020</v>
      </c>
      <c r="F61" s="3">
        <f>(F5+F19+F33+F47)-(F64+F65)</f>
        <v>27776728</v>
      </c>
      <c r="G61" s="3">
        <f>(G5+G19+G33+G47)-(G64+G65)</f>
        <v>26522501</v>
      </c>
      <c r="H61" s="3">
        <f>(H5+H19+H33+H47)-(H64+H65)</f>
        <v>15461414</v>
      </c>
      <c r="I61" s="3">
        <f>(I5+I19+I33+I47)-(I64+I65)</f>
        <v>15645822</v>
      </c>
    </row>
    <row r="62" spans="1:9" ht="12.75">
      <c r="A62" s="1" t="s">
        <v>12</v>
      </c>
      <c r="B62" s="3">
        <f>B6+B20+B34+B48</f>
        <v>42679444</v>
      </c>
      <c r="C62" s="3">
        <f>C6+C20+C34+C48</f>
        <v>29754131</v>
      </c>
      <c r="D62" s="3">
        <f>D6+D20+D34+D48</f>
        <v>29173983</v>
      </c>
      <c r="E62" s="3">
        <f>E6+E20+E34+E48</f>
        <v>23297459</v>
      </c>
      <c r="F62" s="3">
        <f>F6+F20+F34+F48</f>
        <v>21416807</v>
      </c>
      <c r="G62" s="3">
        <f>G6+G20+G34+G48</f>
        <v>19024218</v>
      </c>
      <c r="H62" s="3">
        <f>H6+H20+H34+H48</f>
        <v>9711232</v>
      </c>
      <c r="I62" s="3">
        <f>I6+I20+I34+I48</f>
        <v>10857783</v>
      </c>
    </row>
    <row r="63" spans="1:9" ht="12.75">
      <c r="A63" s="1" t="s">
        <v>13</v>
      </c>
      <c r="B63" s="3">
        <f>B7+B21+B35+B49</f>
        <v>8113436</v>
      </c>
      <c r="C63" s="3">
        <f>C7+C21+C35+C49</f>
        <v>5187701</v>
      </c>
      <c r="D63" s="3">
        <f>D7+D21+D35+D49</f>
        <v>4525769</v>
      </c>
      <c r="E63" s="3">
        <f>E7+E21+E35+E49</f>
        <v>4569902</v>
      </c>
      <c r="F63" s="3">
        <f>F7+F21+F35+F49</f>
        <v>4023618</v>
      </c>
      <c r="G63" s="3">
        <f>G7+G21+G35+G49</f>
        <v>4251130</v>
      </c>
      <c r="H63" s="3">
        <f>H7+H21+H35+H49</f>
        <v>3888448</v>
      </c>
      <c r="I63" s="3">
        <f>I7+I21+I35+I49</f>
        <v>2726882</v>
      </c>
    </row>
    <row r="64" spans="1:9" ht="12.75">
      <c r="A64" s="1" t="s">
        <v>25</v>
      </c>
      <c r="B64" s="3">
        <f>B8+B22+B36+B50</f>
        <v>500266</v>
      </c>
      <c r="C64" s="3">
        <f>C8+C22+C36+C50</f>
        <v>1801039</v>
      </c>
      <c r="D64" s="3">
        <f>D8+D22+D36+D50</f>
        <v>1009279</v>
      </c>
      <c r="E64" s="3">
        <f>E8+E22+E36+E50</f>
        <v>367714</v>
      </c>
      <c r="F64" s="3">
        <f>F8+F22+F36+F50</f>
        <v>22586</v>
      </c>
      <c r="G64" s="3">
        <f>G8+G22+G36+G50</f>
        <v>454112</v>
      </c>
      <c r="H64" s="3">
        <f>H8+H22+H36+H50</f>
        <v>87927</v>
      </c>
      <c r="I64" s="3">
        <f>I8+I22+I36+I50</f>
        <v>427935</v>
      </c>
    </row>
    <row r="65" spans="1:9" ht="12.75">
      <c r="A65" s="1" t="s">
        <v>15</v>
      </c>
      <c r="B65" s="3">
        <f>B9+B23+B37+B51</f>
        <v>162186</v>
      </c>
      <c r="C65" s="3">
        <f>C9+C23+C37+C51</f>
        <v>2116346</v>
      </c>
      <c r="D65" s="3">
        <f>D9+D23+D37+D51</f>
        <v>942772</v>
      </c>
      <c r="E65" s="3">
        <f>E9+E23+E37+E51</f>
        <v>1822181</v>
      </c>
      <c r="F65" s="3">
        <f>F9+F23+F37+F51</f>
        <v>181835</v>
      </c>
      <c r="G65" s="3">
        <f>G9+G23+G37+G51</f>
        <v>239754</v>
      </c>
      <c r="H65" s="3">
        <f>H9+H23+H37+H51</f>
        <v>32200</v>
      </c>
      <c r="I65" s="3">
        <f>I9+I23+I37+I51</f>
        <v>53886</v>
      </c>
    </row>
    <row r="66" spans="1:9" ht="12.75">
      <c r="A66" s="1" t="s">
        <v>16</v>
      </c>
      <c r="B66" s="3">
        <f>(B10+B24+B38+B52)-(B70+B71)</f>
        <v>39319257</v>
      </c>
      <c r="C66" s="3">
        <f>(C10+C24+C38+C52)-(C70+C71)</f>
        <v>33262764</v>
      </c>
      <c r="D66" s="3">
        <f>(D10+D24+D38+D52)-(D70+D71)</f>
        <v>31599097</v>
      </c>
      <c r="E66" s="3">
        <f>(E10+E24+E38+E52)-(E70+E71)</f>
        <v>31113159</v>
      </c>
      <c r="F66" s="3">
        <f>(F10+F24+F38+F52)-(F70+F71)</f>
        <v>25738857</v>
      </c>
      <c r="G66" s="3">
        <f>(G10+G24+G38+G52)-(G70+G71)</f>
        <v>27396814</v>
      </c>
      <c r="H66" s="3">
        <f>(H10+H24+H38+H52)-(H70+H71)</f>
        <v>15344643</v>
      </c>
      <c r="I66" s="3">
        <f>(I10+I24+I38+I52)-(I70+I71)</f>
        <v>18015052</v>
      </c>
    </row>
    <row r="67" spans="1:9" ht="12.75">
      <c r="A67" s="1" t="s">
        <v>17</v>
      </c>
      <c r="B67" s="3">
        <f>B11+B25+B39+B53</f>
        <v>295465</v>
      </c>
      <c r="C67" s="3">
        <f>C11+C25+C39+C53</f>
        <v>379318</v>
      </c>
      <c r="D67" s="3">
        <f>D11+D25+D39+D53</f>
        <v>145834</v>
      </c>
      <c r="E67" s="3">
        <f>E11+E25+E39+E53</f>
        <v>211753</v>
      </c>
      <c r="F67" s="3">
        <f>F11+F25+F39+F53</f>
        <v>158436</v>
      </c>
      <c r="G67" s="3">
        <f>G11+G25+G39+G53</f>
        <v>254136</v>
      </c>
      <c r="H67" s="3">
        <f>H11+H25+H39+H53</f>
        <v>266833</v>
      </c>
      <c r="I67" s="3">
        <f>I11+I25+I39+I53</f>
        <v>462317</v>
      </c>
    </row>
    <row r="68" spans="1:9" ht="12.75">
      <c r="A68" s="1" t="s">
        <v>18</v>
      </c>
      <c r="B68" s="3">
        <f>B12+B26+B40+B54</f>
        <v>57612</v>
      </c>
      <c r="C68" s="3">
        <f>C12+C26+C40+C54</f>
        <v>410452</v>
      </c>
      <c r="D68" s="3">
        <f>D12+D26+D40+D54</f>
        <v>93920</v>
      </c>
      <c r="E68" s="3">
        <f>E12+E26+E40+E54</f>
        <v>1775430</v>
      </c>
      <c r="F68" s="3">
        <f>F12+F26+F40+F54</f>
        <v>105782</v>
      </c>
      <c r="G68" s="3">
        <f>G12+G26+G40+G54</f>
        <v>1860288</v>
      </c>
      <c r="H68" s="3">
        <f>H12+H26+H40+H54</f>
        <v>188414</v>
      </c>
      <c r="I68" s="3">
        <f>I12+I26+I40+I54</f>
        <v>214661</v>
      </c>
    </row>
    <row r="69" spans="1:9" ht="12.75">
      <c r="A69" s="1" t="s">
        <v>19</v>
      </c>
      <c r="B69" s="3">
        <f>B13+B27+B41+B55</f>
        <v>58834</v>
      </c>
      <c r="C69" s="3">
        <f>C13+C27+C41+C55</f>
        <v>767470</v>
      </c>
      <c r="D69" s="3">
        <f>D13+D27+D41+D55</f>
        <v>2169</v>
      </c>
      <c r="E69" s="3">
        <f>E13+E27+E41+E55</f>
        <v>0</v>
      </c>
      <c r="F69" s="3">
        <f>F13+F27+F41+F55</f>
        <v>0</v>
      </c>
      <c r="G69" s="3">
        <f>G13+G27+G41+G55</f>
        <v>0</v>
      </c>
      <c r="H69" s="3">
        <f>H13+H27+H41+H55</f>
        <v>0</v>
      </c>
      <c r="I69" s="3">
        <f>I13+I27+I41+I55</f>
        <v>0</v>
      </c>
    </row>
    <row r="70" spans="1:9" ht="12.75">
      <c r="A70" s="1" t="s">
        <v>20</v>
      </c>
      <c r="B70" s="3">
        <f>B14+B28+B42+B56</f>
        <v>16407</v>
      </c>
      <c r="C70" s="3">
        <f>C14+C28+C42+C56</f>
        <v>1757059</v>
      </c>
      <c r="D70" s="3">
        <f>D14+D28+D42+D56</f>
        <v>904372</v>
      </c>
      <c r="E70" s="3">
        <f>E14+E28+E42+E56</f>
        <v>1811453</v>
      </c>
      <c r="F70" s="3">
        <f>F14+F28+F42+F56</f>
        <v>133930</v>
      </c>
      <c r="G70" s="3">
        <f>G14+G28+G42+G56</f>
        <v>60000</v>
      </c>
      <c r="H70" s="3">
        <f>H14+H28+H42+H56</f>
        <v>2748</v>
      </c>
      <c r="I70" s="3">
        <f>I14+I28+I42+I56</f>
        <v>26739</v>
      </c>
    </row>
    <row r="71" spans="1:9" ht="12.75">
      <c r="A71" s="1" t="s">
        <v>21</v>
      </c>
      <c r="B71" s="3">
        <f>B15+B29+B43+B57</f>
        <v>652884</v>
      </c>
      <c r="C71" s="3">
        <f>C15+C29+C43+C57</f>
        <v>1489590</v>
      </c>
      <c r="D71" s="3">
        <f>D15+D29+D43+D57</f>
        <v>1054051</v>
      </c>
      <c r="E71" s="3">
        <f>E15+E29+E43+E57</f>
        <v>378442</v>
      </c>
      <c r="F71" s="3">
        <f>F15+F29+F43+F57</f>
        <v>70491</v>
      </c>
      <c r="G71" s="3">
        <f>G15+G29+G43+G57</f>
        <v>633843</v>
      </c>
      <c r="H71" s="3">
        <f>H15+H29+H43+H57</f>
        <v>117379</v>
      </c>
      <c r="I71" s="3">
        <f>I15+I29+I43+I57</f>
        <v>455082</v>
      </c>
    </row>
    <row r="72" spans="1:9" ht="12.75">
      <c r="A72" s="1" t="s">
        <v>22</v>
      </c>
      <c r="B72" s="3">
        <f>B16+B30+B44+B58</f>
        <v>22268876</v>
      </c>
      <c r="C72" s="3">
        <f>C16+C30+C44+C58</f>
        <v>18028647</v>
      </c>
      <c r="D72" s="3">
        <f>D16+D30+D44+D58</f>
        <v>12445206</v>
      </c>
      <c r="E72" s="3">
        <f>E16+E30+E44+E58</f>
        <v>5624506</v>
      </c>
      <c r="F72" s="3">
        <f>F16+F30+F44+F58</f>
        <v>3671788</v>
      </c>
      <c r="G72" s="3">
        <f>G16+G30+G44+G58</f>
        <v>3767200</v>
      </c>
      <c r="H72" s="3">
        <f>H16+H30+H44+H58</f>
        <v>3252474</v>
      </c>
      <c r="I72" s="3">
        <f>I16+I30+I44+I58</f>
        <v>5525158</v>
      </c>
    </row>
    <row r="73" spans="1:9" ht="12.75">
      <c r="A73" s="1" t="s">
        <v>23</v>
      </c>
      <c r="B73" s="3">
        <f>B17+B31+B45+B59</f>
        <v>7972616</v>
      </c>
      <c r="C73" s="3">
        <f>C17+C31+C45+C59</f>
        <v>11998184</v>
      </c>
      <c r="D73" s="3">
        <f>D17+D31+D45+D59</f>
        <v>5404641</v>
      </c>
      <c r="E73" s="3">
        <f>E17+E31+E45+E59</f>
        <v>22593062</v>
      </c>
      <c r="F73" s="3">
        <f>F17+F31+F45+F59</f>
        <v>5998916</v>
      </c>
      <c r="G73" s="3">
        <f>G17+G31+G45+G59</f>
        <v>3277228</v>
      </c>
      <c r="H73" s="3">
        <f>H17+H31+H45+H59</f>
        <v>4928444</v>
      </c>
      <c r="I73" s="3">
        <f>I17+I31+I45+I59</f>
        <v>7442221</v>
      </c>
    </row>
    <row r="74" ht="12.75">
      <c r="A74" s="1" t="s">
        <v>29</v>
      </c>
    </row>
    <row r="76" ht="12.75">
      <c r="B76" s="10"/>
    </row>
    <row r="77" ht="12.75">
      <c r="B77" s="10"/>
    </row>
  </sheetData>
  <printOptions/>
  <pageMargins left="0.2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1:B82"/>
  <sheetViews>
    <sheetView workbookViewId="0" topLeftCell="A1">
      <selection activeCell="A1" sqref="A1:I79"/>
    </sheetView>
  </sheetViews>
  <sheetFormatPr defaultColWidth="9.140625" defaultRowHeight="12.75"/>
  <cols>
    <col min="1" max="1" width="23.421875" style="0" bestFit="1" customWidth="1"/>
    <col min="2" max="2" width="12.421875" style="0" bestFit="1" customWidth="1"/>
    <col min="3" max="9" width="11.421875" style="0" bestFit="1" customWidth="1"/>
  </cols>
  <sheetData>
    <row r="81" ht="12.75">
      <c r="B81" s="10"/>
    </row>
    <row r="82" ht="12.75">
      <c r="B82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2003-08-27T18:40:17Z</cp:lastPrinted>
  <dcterms:created xsi:type="dcterms:W3CDTF">2003-08-27T16:51:10Z</dcterms:created>
  <dcterms:modified xsi:type="dcterms:W3CDTF">2003-08-27T18:41:04Z</dcterms:modified>
  <cp:category/>
  <cp:version/>
  <cp:contentType/>
  <cp:contentStatus/>
</cp:coreProperties>
</file>