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<sst xmlns="http://schemas.openxmlformats.org/spreadsheetml/2006/main" count="50" uniqueCount="44">
  <si>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2001-2002 NON-FEDERAL ACCOUNTS</t>
  </si>
  <si>
    <t>Of National Party Committees</t>
  </si>
  <si>
    <t>January 1, 2001 November 25, 2002</t>
  </si>
  <si>
    <t>Receipts</t>
  </si>
  <si>
    <t>Disbursements</t>
  </si>
  <si>
    <t>Cash on Hand</t>
  </si>
  <si>
    <t>Democratic National Committee</t>
  </si>
  <si>
    <t xml:space="preserve">   Non-federal General (Labor)</t>
  </si>
  <si>
    <t xml:space="preserve">   Non-federal Corporate</t>
  </si>
  <si>
    <t xml:space="preserve">   Non-federal Individual</t>
  </si>
  <si>
    <t xml:space="preserve">   Non-federal Max PAC</t>
  </si>
  <si>
    <t xml:space="preserve">   Non-federal General #2</t>
  </si>
  <si>
    <t xml:space="preserve">   Non-federal Unincorporated Assn Acct</t>
  </si>
  <si>
    <t xml:space="preserve">   Non-federal Redistricting</t>
  </si>
  <si>
    <t xml:space="preserve">   Non-federal Building Fund</t>
  </si>
  <si>
    <t xml:space="preserve">   Non-federal - North Carolina</t>
  </si>
  <si>
    <t xml:space="preserve">  Non-federal Victory 2001</t>
  </si>
  <si>
    <t>Subtotal</t>
  </si>
  <si>
    <t xml:space="preserve">   Subtotal Minus Internal Transfers</t>
  </si>
  <si>
    <t>Democratic Senatorial Campaign Committee</t>
  </si>
  <si>
    <t xml:space="preserve">   Non-federal Individuals</t>
  </si>
  <si>
    <t xml:space="preserve">   Non-federal PAC</t>
  </si>
  <si>
    <t xml:space="preserve">   Non-federal Labor</t>
  </si>
  <si>
    <t xml:space="preserve">   Non-federal Mixed</t>
  </si>
  <si>
    <t xml:space="preserve">   Non-federal Individual #2</t>
  </si>
  <si>
    <t xml:space="preserve">   Non-federal - Unicorp Assoc</t>
  </si>
  <si>
    <t xml:space="preserve">   Non-federal Recount</t>
  </si>
  <si>
    <t xml:space="preserve">   Non-federal Mixed #2</t>
  </si>
  <si>
    <t xml:space="preserve">   Non-federal Individual #3</t>
  </si>
  <si>
    <t xml:space="preserve">   Non-federal Corporate #2</t>
  </si>
  <si>
    <t>Democratic Congressional Campaign Committee</t>
  </si>
  <si>
    <t xml:space="preserve">   Non-federal #1</t>
  </si>
  <si>
    <t xml:space="preserve">   Non-federal #2</t>
  </si>
  <si>
    <t xml:space="preserve">   Non-federal #3</t>
  </si>
  <si>
    <t xml:space="preserve">   Non-federal #4</t>
  </si>
  <si>
    <t xml:space="preserve">   Non-federal #5</t>
  </si>
  <si>
    <t xml:space="preserve">   Non-federal #6</t>
  </si>
  <si>
    <t xml:space="preserve">   Non-federal #7</t>
  </si>
  <si>
    <t xml:space="preserve">   Non-federal #8</t>
  </si>
  <si>
    <t xml:space="preserve">   Non-federal #9</t>
  </si>
  <si>
    <t xml:space="preserve">   Non-federal #10</t>
  </si>
  <si>
    <t xml:space="preserve">   Non-federal Building Fund #1</t>
  </si>
  <si>
    <t>Total Democratic Non-federal</t>
  </si>
  <si>
    <t xml:space="preserve">  Total minus transfers among accounts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</si>
</sst>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A1" sqref="A1:B16384"/>
    </sheetView>
  </sheetViews>
  <sheetFormatPr defaultColWidth="9.140625" defaultRowHeight="12.75"/>
  <cols>
    <col min="1" max="2" width="18.57421875" style="0" customWidth="1"/>
    <col min="3" max="3" width="12.421875" style="0" bestFit="1" customWidth="1"/>
    <col min="4" max="4" width="13.421875" style="0" bestFit="1" customWidth="1"/>
    <col min="5" max="5" width="12.28125" style="0" customWidth="1"/>
  </cols>
  <sheetData>
    <row r="1" spans="1:3" ht="12.75">
      <c r="A1" s="1"/>
      <c r="C1" s="2" t="s">
        <v>0</v>
      </c>
    </row>
    <row r="2" spans="1:3" ht="12.75">
      <c r="A2" s="1"/>
      <c r="C2" s="2" t="s">
        <v>1</v>
      </c>
    </row>
    <row r="3" spans="1:3" ht="12.75">
      <c r="A3" s="1"/>
      <c r="C3" s="2" t="s">
        <v>2</v>
      </c>
    </row>
    <row r="4" ht="12.75">
      <c r="A4" s="1"/>
    </row>
    <row r="5" spans="1:5" ht="12.75">
      <c r="A5" s="1"/>
      <c r="C5" s="3" t="s">
        <v>3</v>
      </c>
      <c r="D5" s="3" t="s">
        <v>4</v>
      </c>
      <c r="E5" s="3" t="s">
        <v>5</v>
      </c>
    </row>
    <row r="6" ht="12.75">
      <c r="A6" s="1" t="s">
        <v>6</v>
      </c>
    </row>
    <row r="7" spans="1:5" ht="12.75">
      <c r="A7" s="1" t="s">
        <v>7</v>
      </c>
      <c r="C7" s="4">
        <f>4864967+963000+1607500</f>
        <v>7435467</v>
      </c>
      <c r="D7" s="4">
        <f>5150187+323925+2308481</f>
        <v>7782593</v>
      </c>
      <c r="E7" s="4">
        <v>46081</v>
      </c>
    </row>
    <row r="8" spans="1:5" ht="12.75">
      <c r="A8" s="1" t="s">
        <v>8</v>
      </c>
      <c r="C8" s="4">
        <f>27165894+2481490+5807267</f>
        <v>35454651</v>
      </c>
      <c r="D8" s="4">
        <f>25569305+2001770+6530495</f>
        <v>34101570</v>
      </c>
      <c r="E8" s="4">
        <v>27212</v>
      </c>
    </row>
    <row r="9" spans="1:5" ht="12.75">
      <c r="A9" s="1" t="s">
        <v>9</v>
      </c>
      <c r="C9" s="4">
        <f>22696288+1386000+8145846</f>
        <v>32228134</v>
      </c>
      <c r="D9" s="4">
        <f>21477132+2580893+9689318</f>
        <v>33747343</v>
      </c>
      <c r="E9" s="4">
        <v>42428</v>
      </c>
    </row>
    <row r="10" spans="1:5" ht="12.75">
      <c r="A10" s="1" t="s">
        <v>10</v>
      </c>
      <c r="C10" s="4">
        <f>213250+120000+229000</f>
        <v>562250</v>
      </c>
      <c r="D10" s="4">
        <f>224459+0+350132</f>
        <v>574591</v>
      </c>
      <c r="E10" s="4">
        <v>0</v>
      </c>
    </row>
    <row r="11" spans="1:5" ht="12.75">
      <c r="A11" s="1" t="s">
        <v>11</v>
      </c>
      <c r="C11" s="4">
        <f>889000+10000+535100</f>
        <v>1434100</v>
      </c>
      <c r="D11" s="4">
        <f>918903-1090+546439</f>
        <v>1464252</v>
      </c>
      <c r="E11" s="4">
        <v>0</v>
      </c>
    </row>
    <row r="12" spans="1:5" ht="12.75">
      <c r="A12" s="1" t="s">
        <v>12</v>
      </c>
      <c r="C12" s="4">
        <f>1176500+610225+1373550</f>
        <v>3160275</v>
      </c>
      <c r="D12" s="4">
        <f>2154003+365000+1809108</f>
        <v>4328111</v>
      </c>
      <c r="E12" s="4">
        <v>0</v>
      </c>
    </row>
    <row r="13" spans="1:5" ht="12.75">
      <c r="A13" s="1" t="s">
        <v>13</v>
      </c>
      <c r="C13" s="4">
        <f>3010000+30000</f>
        <v>3040000</v>
      </c>
      <c r="D13" s="4">
        <f>3036959+2986</f>
        <v>3039945</v>
      </c>
      <c r="E13" s="4">
        <v>2</v>
      </c>
    </row>
    <row r="14" spans="1:5" ht="12.75">
      <c r="A14" s="1" t="s">
        <v>14</v>
      </c>
      <c r="C14" s="4">
        <f>21877464-6000000+1178500+880653</f>
        <v>17936617</v>
      </c>
      <c r="D14" s="4">
        <f>12626643-6000000+72496+11736384</f>
        <v>18435523</v>
      </c>
      <c r="E14" s="4">
        <v>6240</v>
      </c>
    </row>
    <row r="15" spans="1:5" ht="12.75">
      <c r="A15" s="1" t="s">
        <v>15</v>
      </c>
      <c r="C15" s="4">
        <f>414000+300000+1117000</f>
        <v>1831000</v>
      </c>
      <c r="D15" s="4">
        <f>648087+443334+900361</f>
        <v>1991782</v>
      </c>
      <c r="E15" s="4">
        <v>0</v>
      </c>
    </row>
    <row r="16" spans="1:5" ht="12.75">
      <c r="A16" s="1" t="s">
        <v>16</v>
      </c>
      <c r="C16" s="4">
        <f>6098631</f>
        <v>6098631</v>
      </c>
      <c r="D16" s="4">
        <v>6098631</v>
      </c>
      <c r="E16" s="4">
        <v>0</v>
      </c>
    </row>
    <row r="17" spans="1:5" ht="12.75">
      <c r="A17" s="1"/>
      <c r="C17" s="4"/>
      <c r="D17" s="4"/>
      <c r="E17" s="4"/>
    </row>
    <row r="18" spans="1:5" ht="12.75">
      <c r="A18" s="1" t="s">
        <v>17</v>
      </c>
      <c r="C18" s="4">
        <f>SUM(C7:C16)</f>
        <v>109181125</v>
      </c>
      <c r="D18" s="4">
        <f>SUM(D7:D16)</f>
        <v>111564341</v>
      </c>
      <c r="E18" s="4">
        <f>SUM(E7:E16)</f>
        <v>121963</v>
      </c>
    </row>
    <row r="19" spans="1:5" ht="12.75">
      <c r="A19" s="1" t="s">
        <v>18</v>
      </c>
      <c r="C19" s="4">
        <f>C18-14421254-106061-210630</f>
        <v>94443180</v>
      </c>
      <c r="D19" s="4">
        <f>D18-14421254-106061-210630</f>
        <v>96826396</v>
      </c>
      <c r="E19" s="4"/>
    </row>
    <row r="20" spans="1:5" ht="12.75">
      <c r="A20" s="1"/>
      <c r="C20" s="4"/>
      <c r="D20" s="4"/>
      <c r="E20" s="4"/>
    </row>
    <row r="21" spans="1:5" ht="12.75">
      <c r="A21" s="1" t="s">
        <v>19</v>
      </c>
      <c r="C21" s="5"/>
      <c r="D21" s="4"/>
      <c r="E21" s="4"/>
    </row>
    <row r="22" spans="1:5" ht="12.75">
      <c r="A22" s="1" t="s">
        <v>14</v>
      </c>
      <c r="C22" s="4">
        <v>12040068</v>
      </c>
      <c r="D22" s="4">
        <v>12505401</v>
      </c>
      <c r="E22" s="4">
        <v>0</v>
      </c>
    </row>
    <row r="23" spans="1:5" ht="12.75">
      <c r="A23" s="1" t="s">
        <v>20</v>
      </c>
      <c r="C23" s="4">
        <v>456273</v>
      </c>
      <c r="D23" s="4">
        <v>458433</v>
      </c>
      <c r="E23" s="4">
        <v>0</v>
      </c>
    </row>
    <row r="24" spans="1:5" ht="12.75">
      <c r="A24" s="1" t="s">
        <v>8</v>
      </c>
      <c r="C24" s="4">
        <v>22127442</v>
      </c>
      <c r="D24" s="4">
        <v>22163165</v>
      </c>
      <c r="E24" s="4">
        <v>70909</v>
      </c>
    </row>
    <row r="25" spans="1:5" ht="12.75">
      <c r="A25" s="1" t="s">
        <v>21</v>
      </c>
      <c r="C25" s="4">
        <v>2768259</v>
      </c>
      <c r="D25" s="4">
        <v>2768590</v>
      </c>
      <c r="E25" s="4">
        <v>0</v>
      </c>
    </row>
    <row r="26" spans="1:5" ht="12.75">
      <c r="A26" s="1" t="s">
        <v>22</v>
      </c>
      <c r="C26" s="4">
        <v>10216884</v>
      </c>
      <c r="D26" s="4">
        <v>10217092</v>
      </c>
      <c r="E26" s="4">
        <v>0</v>
      </c>
    </row>
    <row r="27" spans="1:5" ht="12.75">
      <c r="A27" s="1" t="s">
        <v>23</v>
      </c>
      <c r="C27" s="4">
        <v>9906821</v>
      </c>
      <c r="D27" s="4">
        <v>9915525</v>
      </c>
      <c r="E27" s="4">
        <v>946</v>
      </c>
    </row>
    <row r="28" spans="1:5" ht="12.75">
      <c r="A28" s="1" t="s">
        <v>24</v>
      </c>
      <c r="C28" s="4">
        <v>11781329</v>
      </c>
      <c r="D28" s="4">
        <v>11781330</v>
      </c>
      <c r="E28" s="4">
        <v>0</v>
      </c>
    </row>
    <row r="29" spans="1:5" ht="12.75">
      <c r="A29" s="1" t="s">
        <v>25</v>
      </c>
      <c r="C29" s="4">
        <v>22095653</v>
      </c>
      <c r="D29" s="4">
        <v>23337450</v>
      </c>
      <c r="E29" s="4">
        <v>0</v>
      </c>
    </row>
    <row r="30" spans="1:5" ht="12.75">
      <c r="A30" s="6" t="s">
        <v>26</v>
      </c>
      <c r="C30" s="4">
        <v>38500</v>
      </c>
      <c r="D30" s="4">
        <v>53342</v>
      </c>
      <c r="E30" s="4">
        <v>0</v>
      </c>
    </row>
    <row r="31" spans="1:5" ht="12.75">
      <c r="A31" s="6" t="s">
        <v>27</v>
      </c>
      <c r="C31" s="4">
        <v>1563393</v>
      </c>
      <c r="D31" s="4">
        <v>1563388</v>
      </c>
      <c r="E31" s="4">
        <v>0</v>
      </c>
    </row>
    <row r="32" spans="1:5" ht="12.75">
      <c r="A32" s="6" t="s">
        <v>28</v>
      </c>
      <c r="C32" s="4">
        <v>388861</v>
      </c>
      <c r="D32" s="4">
        <v>388861</v>
      </c>
      <c r="E32" s="4">
        <v>0</v>
      </c>
    </row>
    <row r="33" spans="1:5" ht="12.75">
      <c r="A33" s="6" t="s">
        <v>29</v>
      </c>
      <c r="C33" s="4">
        <v>8881646</v>
      </c>
      <c r="D33" s="4">
        <v>8881649</v>
      </c>
      <c r="E33" s="4">
        <v>0</v>
      </c>
    </row>
    <row r="34" spans="1:5" ht="12.75">
      <c r="A34" s="6"/>
      <c r="C34" s="4"/>
      <c r="D34" s="4"/>
      <c r="E34" s="4"/>
    </row>
    <row r="35" spans="1:5" ht="12.75">
      <c r="A35" s="1" t="s">
        <v>17</v>
      </c>
      <c r="C35" s="4">
        <f>SUM(C22:C33)</f>
        <v>102265129</v>
      </c>
      <c r="D35" s="4">
        <f>SUM(D22:D33)</f>
        <v>104034226</v>
      </c>
      <c r="E35" s="4">
        <f>SUM(E22:E33)</f>
        <v>71855</v>
      </c>
    </row>
    <row r="36" spans="1:5" ht="12.75">
      <c r="A36" s="1" t="s">
        <v>18</v>
      </c>
      <c r="C36" s="4">
        <f>C35-68506-1000-451-50000-2083333-260600-607000-4145517</f>
        <v>95048722</v>
      </c>
      <c r="D36" s="4">
        <f>D35-68506-1000-451-50000-2083333-260600-607000-4145517</f>
        <v>96817819</v>
      </c>
      <c r="E36" s="4"/>
    </row>
    <row r="37" spans="1:5" ht="12.75">
      <c r="A37" s="1"/>
      <c r="C37" s="4"/>
      <c r="D37" s="4"/>
      <c r="E37" s="4"/>
    </row>
    <row r="38" spans="1:5" ht="12.75">
      <c r="A38" s="1" t="s">
        <v>30</v>
      </c>
      <c r="D38" s="4"/>
      <c r="E38" s="4"/>
    </row>
    <row r="39" spans="1:5" ht="12.75">
      <c r="A39" s="1" t="s">
        <v>31</v>
      </c>
      <c r="C39" s="4">
        <v>15484006</v>
      </c>
      <c r="D39" s="4">
        <f>15448472+15261967-15271701</f>
        <v>15438738</v>
      </c>
      <c r="E39" s="4">
        <f>69+77331</f>
        <v>77400</v>
      </c>
    </row>
    <row r="40" spans="1:5" ht="12.75">
      <c r="A40" s="1" t="s">
        <v>32</v>
      </c>
      <c r="C40" s="4">
        <v>5495014</v>
      </c>
      <c r="D40" s="4">
        <f>5436336+5484488-5436246</f>
        <v>5484578</v>
      </c>
      <c r="E40" s="4">
        <f>13868</f>
        <v>13868</v>
      </c>
    </row>
    <row r="41" spans="1:5" ht="12.75">
      <c r="A41" s="1" t="s">
        <v>33</v>
      </c>
      <c r="C41" s="4">
        <v>6771890</v>
      </c>
      <c r="D41" s="4">
        <f>6691185+6719799-6684234</f>
        <v>6726750</v>
      </c>
      <c r="E41" s="4">
        <f>21189+45206</f>
        <v>66395</v>
      </c>
    </row>
    <row r="42" spans="1:5" ht="12.75">
      <c r="A42" s="1" t="s">
        <v>34</v>
      </c>
      <c r="C42" s="4">
        <v>2790982</v>
      </c>
      <c r="D42" s="4">
        <f>2789741+2771135-2787381</f>
        <v>2773495</v>
      </c>
      <c r="E42" s="4">
        <f>7309+18896</f>
        <v>26205</v>
      </c>
    </row>
    <row r="43" spans="1:5" ht="12.75">
      <c r="A43" s="1" t="s">
        <v>35</v>
      </c>
      <c r="C43" s="4">
        <v>6267052</v>
      </c>
      <c r="D43" s="4">
        <f>5243542+5865564-5177814</f>
        <v>5931292</v>
      </c>
      <c r="E43" s="4">
        <f>12582+133930</f>
        <v>146512</v>
      </c>
    </row>
    <row r="44" spans="1:5" ht="12.75">
      <c r="A44" s="1" t="s">
        <v>36</v>
      </c>
      <c r="C44" s="7">
        <f>68191+25000</f>
        <v>93191</v>
      </c>
      <c r="D44" s="7">
        <f>93906+20985-21500</f>
        <v>93391</v>
      </c>
      <c r="E44" s="4">
        <f>91+855</f>
        <v>946</v>
      </c>
    </row>
    <row r="45" spans="1:5" ht="12.75">
      <c r="A45" s="1" t="s">
        <v>37</v>
      </c>
      <c r="C45" s="7">
        <v>15632191</v>
      </c>
      <c r="D45" s="7">
        <f>15637116+15616006-15637004</f>
        <v>15616118</v>
      </c>
      <c r="E45" s="4">
        <f>49775</f>
        <v>49775</v>
      </c>
    </row>
    <row r="46" spans="1:5" ht="12.75">
      <c r="A46" s="1" t="s">
        <v>38</v>
      </c>
      <c r="C46" s="7">
        <v>646000</v>
      </c>
      <c r="D46" s="7">
        <f>645012</f>
        <v>645012</v>
      </c>
      <c r="E46" s="4">
        <v>5700</v>
      </c>
    </row>
    <row r="47" spans="1:5" ht="12.75">
      <c r="A47" s="1" t="s">
        <v>39</v>
      </c>
      <c r="C47" s="7">
        <v>654380</v>
      </c>
      <c r="D47" s="7">
        <f>195037+14340+438262</f>
        <v>647639</v>
      </c>
      <c r="E47" s="4">
        <v>9702</v>
      </c>
    </row>
    <row r="48" spans="1:5" ht="12.75">
      <c r="A48" s="1" t="s">
        <v>40</v>
      </c>
      <c r="C48" s="7">
        <f>2528550+170000</f>
        <v>2698550</v>
      </c>
      <c r="D48" s="7">
        <v>2698550</v>
      </c>
      <c r="E48" s="4">
        <v>0</v>
      </c>
    </row>
    <row r="49" spans="1:5" ht="12.75">
      <c r="A49" s="1" t="s">
        <v>41</v>
      </c>
      <c r="C49" s="7">
        <v>1620084</v>
      </c>
      <c r="D49" s="7">
        <f>1595900+1763949-1340879</f>
        <v>2018970</v>
      </c>
      <c r="E49" s="4">
        <v>0</v>
      </c>
    </row>
    <row r="50" spans="1:5" ht="12.75">
      <c r="A50" s="1"/>
      <c r="C50" s="4"/>
      <c r="D50" s="4"/>
      <c r="E50" s="4"/>
    </row>
    <row r="51" spans="1:5" ht="12.75">
      <c r="A51" s="1" t="s">
        <v>17</v>
      </c>
      <c r="C51" s="4">
        <f>SUM(C39:C49)</f>
        <v>58153340</v>
      </c>
      <c r="D51" s="4">
        <f>SUM(D39:D49)</f>
        <v>58074533</v>
      </c>
      <c r="E51" s="4">
        <f>SUM(E39:E49)</f>
        <v>396503</v>
      </c>
    </row>
    <row r="52" spans="1:5" ht="12.75">
      <c r="A52" s="1" t="s">
        <v>18</v>
      </c>
      <c r="C52" s="4">
        <f>C51-18961-1284-5286-3500-1250000-450000-37500-28000</f>
        <v>56358809</v>
      </c>
      <c r="D52" s="4">
        <f>D51-18961-1284-5286-3500-1250000-450000-37500-28000</f>
        <v>56280002</v>
      </c>
      <c r="E52" s="4"/>
    </row>
    <row r="53" spans="1:5" ht="12.75">
      <c r="A53" s="1"/>
      <c r="C53" s="4"/>
      <c r="D53" s="4"/>
      <c r="E53" s="4"/>
    </row>
    <row r="54" spans="1:5" ht="12.75">
      <c r="A54" s="1"/>
      <c r="C54" s="4"/>
      <c r="D54" s="4"/>
      <c r="E54" s="4"/>
    </row>
    <row r="55" spans="1:5" ht="12.75">
      <c r="A55" s="1"/>
      <c r="C55" s="4"/>
      <c r="D55" s="4"/>
      <c r="E55" s="4"/>
    </row>
    <row r="56" spans="1:5" ht="12.75">
      <c r="A56" s="1" t="s">
        <v>42</v>
      </c>
      <c r="C56" s="4">
        <f>C51+C35+C18</f>
        <v>269599594</v>
      </c>
      <c r="D56" s="4">
        <f>D51+D35+D18</f>
        <v>273673100</v>
      </c>
      <c r="E56" s="4">
        <f>E51+E35+E18</f>
        <v>590321</v>
      </c>
    </row>
    <row r="57" spans="1:5" ht="12.75">
      <c r="A57" s="1" t="s">
        <v>43</v>
      </c>
      <c r="C57" s="4">
        <f>C19+C36+C52</f>
        <v>245850711</v>
      </c>
      <c r="D57" s="4">
        <f>D19+D36+D52</f>
        <v>249924217</v>
      </c>
      <c r="E57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2002-12-18T14:05:26Z</dcterms:created>
  <dcterms:modified xsi:type="dcterms:W3CDTF">2002-12-18T14:06:50Z</dcterms:modified>
  <cp:category/>
  <cp:version/>
  <cp:contentType/>
  <cp:contentStatus/>
</cp:coreProperties>
</file>