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<sst xmlns="http://schemas.openxmlformats.org/spreadsheetml/2006/main" count="49" uniqueCount="22">
  <si>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National Party Financial Activity Through Twenty Days Prior to the General Election</t>
  </si>
  <si>
    <t>2001-2002</t>
  </si>
  <si>
    <t>1999-2000</t>
  </si>
  <si>
    <t>1997-98</t>
  </si>
  <si>
    <t>1995-96</t>
  </si>
  <si>
    <t>1993-94</t>
  </si>
  <si>
    <t>1991-92</t>
  </si>
  <si>
    <t>Republican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</si>
  <si>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</si>
  <si>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</si>
  <si>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</si>
  <si>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</si>
  <si>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</si>
  <si>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</si>
  <si>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</si>
  <si>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</si>
  <si>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</si>
  <si>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National Republican Senatorial Committee</t>
  </si>
  <si>
    <t>National Republican Congressional Committee</t>
  </si>
  <si>
    <t>Total Republican*</t>
  </si>
  <si>
    <t>Note: This table includes only federal activity</t>
  </si>
  <si>
    <t>*Totals do not include transfers among the committees in this 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</si>
</sst>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C5" sqref="C5:C6"/>
    </sheetView>
  </sheetViews>
  <sheetFormatPr defaultColWidth="9.140625" defaultRowHeight="12.75"/>
  <cols>
    <col min="3" max="8" width="12.421875" style="0" bestFit="1" customWidth="1"/>
  </cols>
  <sheetData>
    <row r="1" spans="1:5" ht="12.75">
      <c r="A1" s="1" t="s">
        <v>0</v>
      </c>
      <c r="E1" s="2"/>
    </row>
    <row r="2" spans="1:5" ht="12.75">
      <c r="A2" s="1"/>
      <c r="E2" s="2"/>
    </row>
    <row r="3" spans="1:8" ht="12.75">
      <c r="A3" s="3"/>
      <c r="B3" s="4"/>
      <c r="C3" s="5" t="s">
        <v>1</v>
      </c>
      <c r="D3" s="5" t="s">
        <v>2</v>
      </c>
      <c r="E3" s="6" t="s">
        <v>3</v>
      </c>
      <c r="F3" s="5" t="s">
        <v>4</v>
      </c>
      <c r="G3" s="5" t="s">
        <v>5</v>
      </c>
      <c r="H3" s="5" t="s">
        <v>6</v>
      </c>
    </row>
    <row r="4" spans="1:5" ht="12.75">
      <c r="A4" s="1" t="s">
        <v>7</v>
      </c>
      <c r="E4" s="2"/>
    </row>
    <row r="5" spans="1:8" ht="12.75">
      <c r="A5" s="1" t="s">
        <v>8</v>
      </c>
      <c r="C5" s="7">
        <v>149805943</v>
      </c>
      <c r="D5" s="2">
        <v>177278830</v>
      </c>
      <c r="E5" s="2">
        <v>84842325</v>
      </c>
      <c r="F5" s="7">
        <v>169977294</v>
      </c>
      <c r="G5" s="7">
        <v>75021493</v>
      </c>
      <c r="H5" s="7">
        <v>72260446</v>
      </c>
    </row>
    <row r="6" spans="1:8" ht="12.75">
      <c r="A6" s="1" t="s">
        <v>9</v>
      </c>
      <c r="C6" s="7">
        <v>139443209</v>
      </c>
      <c r="D6" s="2">
        <v>163172247</v>
      </c>
      <c r="E6" s="2">
        <v>71743614</v>
      </c>
      <c r="F6" s="7">
        <v>137881316</v>
      </c>
      <c r="G6" s="7">
        <v>70198345</v>
      </c>
      <c r="H6" s="7">
        <v>68000764</v>
      </c>
    </row>
    <row r="7" spans="1:8" ht="12.75">
      <c r="A7" s="1" t="s">
        <v>10</v>
      </c>
      <c r="C7" s="7">
        <v>672934</v>
      </c>
      <c r="D7" s="2">
        <v>1356805</v>
      </c>
      <c r="E7" s="2">
        <v>343220</v>
      </c>
      <c r="F7" s="7">
        <v>654615</v>
      </c>
      <c r="G7" s="7">
        <v>416310</v>
      </c>
      <c r="H7" s="7">
        <v>643386</v>
      </c>
    </row>
    <row r="8" spans="1:8" ht="12.75">
      <c r="A8" s="1" t="s">
        <v>11</v>
      </c>
      <c r="C8" s="7">
        <v>152324877</v>
      </c>
      <c r="D8" s="2">
        <v>149684372</v>
      </c>
      <c r="E8" s="2">
        <v>85211749</v>
      </c>
      <c r="F8" s="7">
        <v>170446725</v>
      </c>
      <c r="G8" s="7">
        <v>69803195</v>
      </c>
      <c r="H8" s="7">
        <v>64111975</v>
      </c>
    </row>
    <row r="9" spans="1:8" ht="12.75">
      <c r="A9" s="1" t="s">
        <v>12</v>
      </c>
      <c r="C9" s="7">
        <v>213500</v>
      </c>
      <c r="D9" s="2">
        <v>382500</v>
      </c>
      <c r="E9" s="2">
        <v>406486</v>
      </c>
      <c r="F9" s="7">
        <v>436518</v>
      </c>
      <c r="G9" s="7">
        <v>504539</v>
      </c>
      <c r="H9" s="7">
        <v>494945</v>
      </c>
    </row>
    <row r="10" spans="1:8" ht="12.75">
      <c r="A10" s="1" t="s">
        <v>13</v>
      </c>
      <c r="C10" s="7">
        <v>8598789</v>
      </c>
      <c r="D10" s="2">
        <v>19537270</v>
      </c>
      <c r="E10" s="2">
        <v>1996177</v>
      </c>
      <c r="F10" s="7">
        <v>18808346</v>
      </c>
      <c r="G10" s="7">
        <v>2577757</v>
      </c>
      <c r="H10" s="7">
        <v>5466796</v>
      </c>
    </row>
    <row r="11" spans="1:8" ht="12.75">
      <c r="A11" s="1" t="s">
        <v>14</v>
      </c>
      <c r="C11" s="7">
        <v>0</v>
      </c>
      <c r="D11" s="2">
        <v>0</v>
      </c>
      <c r="E11" s="2">
        <v>0</v>
      </c>
      <c r="F11" s="7">
        <v>0</v>
      </c>
      <c r="G11" s="7"/>
      <c r="H11" s="7"/>
    </row>
    <row r="12" spans="1:8" ht="12.75">
      <c r="A12" s="1" t="s">
        <v>15</v>
      </c>
      <c r="C12" s="7">
        <v>17913047</v>
      </c>
      <c r="D12" s="2">
        <v>27026268</v>
      </c>
      <c r="E12" s="2">
        <v>2274136</v>
      </c>
      <c r="F12" s="7">
        <v>-130947</v>
      </c>
      <c r="G12" s="7">
        <v>3346980</v>
      </c>
      <c r="H12" s="7">
        <v>6699555</v>
      </c>
    </row>
    <row r="13" spans="1:8" ht="12.75">
      <c r="A13" s="1" t="s">
        <v>16</v>
      </c>
      <c r="C13" s="7">
        <v>0</v>
      </c>
      <c r="D13" s="2">
        <v>0</v>
      </c>
      <c r="E13" s="2">
        <v>0</v>
      </c>
      <c r="F13" s="7">
        <v>3000000</v>
      </c>
      <c r="G13" s="7">
        <v>0</v>
      </c>
      <c r="H13" s="7">
        <v>0</v>
      </c>
    </row>
    <row r="14" spans="1:8" ht="12.75">
      <c r="A14" s="1"/>
      <c r="D14" s="2"/>
      <c r="E14" s="2"/>
      <c r="F14" s="7"/>
      <c r="G14" s="7"/>
      <c r="H14" s="7"/>
    </row>
    <row r="15" spans="1:8" ht="12.75">
      <c r="A15" s="1" t="s">
        <v>17</v>
      </c>
      <c r="D15" s="2"/>
      <c r="E15" s="2"/>
      <c r="F15" s="7"/>
      <c r="G15" s="7"/>
      <c r="H15" s="7"/>
    </row>
    <row r="16" spans="1:8" ht="12.75">
      <c r="A16" s="1" t="s">
        <v>8</v>
      </c>
      <c r="C16" s="7">
        <v>51342218</v>
      </c>
      <c r="D16" s="2">
        <v>43237702</v>
      </c>
      <c r="E16" s="2">
        <f>45659263+2063908</f>
        <v>47723171</v>
      </c>
      <c r="F16" s="7">
        <v>54825055</v>
      </c>
      <c r="G16" s="7">
        <v>61301729</v>
      </c>
      <c r="H16" s="7">
        <v>64378290</v>
      </c>
    </row>
    <row r="17" spans="1:8" ht="12.75">
      <c r="A17" s="1" t="s">
        <v>9</v>
      </c>
      <c r="C17" s="7">
        <v>38302001</v>
      </c>
      <c r="D17" s="2">
        <v>30625822</v>
      </c>
      <c r="E17" s="2">
        <f>37852730+976182</f>
        <v>38828912</v>
      </c>
      <c r="F17" s="7">
        <v>47521939</v>
      </c>
      <c r="G17" s="7">
        <v>57261578</v>
      </c>
      <c r="H17" s="7">
        <v>58961026</v>
      </c>
    </row>
    <row r="18" spans="1:8" ht="12.75">
      <c r="A18" s="1" t="s">
        <v>10</v>
      </c>
      <c r="C18" s="7">
        <v>3677650</v>
      </c>
      <c r="D18" s="2">
        <v>3939500</v>
      </c>
      <c r="E18" s="2">
        <f>3565220+129000</f>
        <v>3694220</v>
      </c>
      <c r="F18" s="7">
        <v>3087639</v>
      </c>
      <c r="G18" s="7">
        <v>1659870</v>
      </c>
      <c r="H18" s="7">
        <v>1184587</v>
      </c>
    </row>
    <row r="19" spans="1:8" ht="12.75">
      <c r="A19" s="1" t="s">
        <v>11</v>
      </c>
      <c r="C19" s="7">
        <v>48011833</v>
      </c>
      <c r="D19" s="2">
        <v>41267961</v>
      </c>
      <c r="E19" s="2">
        <f>45236227+1864868</f>
        <v>47101095</v>
      </c>
      <c r="F19" s="7">
        <v>54236826</v>
      </c>
      <c r="G19" s="7">
        <v>58484595</v>
      </c>
      <c r="H19" s="7">
        <v>63995497</v>
      </c>
    </row>
    <row r="20" spans="1:8" ht="12.75">
      <c r="A20" s="1" t="s">
        <v>12</v>
      </c>
      <c r="C20" s="7">
        <v>455977</v>
      </c>
      <c r="D20" s="2">
        <v>426834</v>
      </c>
      <c r="E20" s="2">
        <f>353891+36000</f>
        <v>389891</v>
      </c>
      <c r="F20" s="7">
        <v>869800</v>
      </c>
      <c r="G20" s="7">
        <v>676888</v>
      </c>
      <c r="H20" s="7">
        <v>863796</v>
      </c>
    </row>
    <row r="21" spans="1:8" ht="12.75">
      <c r="A21" s="1" t="s">
        <v>13</v>
      </c>
      <c r="C21" s="7">
        <v>553206</v>
      </c>
      <c r="D21" s="2">
        <v>172</v>
      </c>
      <c r="E21" s="2">
        <f>25645+540</f>
        <v>26185</v>
      </c>
      <c r="F21" s="7">
        <v>585414</v>
      </c>
      <c r="G21" s="7">
        <v>8421537</v>
      </c>
      <c r="H21" s="7">
        <v>13224581</v>
      </c>
    </row>
    <row r="22" spans="1:8" ht="12.75">
      <c r="A22" s="1" t="s">
        <v>14</v>
      </c>
      <c r="C22" s="7">
        <v>0</v>
      </c>
      <c r="D22" s="2">
        <v>600</v>
      </c>
      <c r="E22" s="2">
        <f>-118758+61836</f>
        <v>-56922</v>
      </c>
      <c r="F22" s="7">
        <v>4427595</v>
      </c>
      <c r="G22" s="7"/>
      <c r="H22" s="7"/>
    </row>
    <row r="23" spans="1:8" ht="12.75">
      <c r="A23" s="1" t="s">
        <v>15</v>
      </c>
      <c r="C23" s="7">
        <v>4889666</v>
      </c>
      <c r="D23" s="2">
        <v>2350444</v>
      </c>
      <c r="E23" s="2">
        <v>1385998</v>
      </c>
      <c r="F23" s="7">
        <v>1515465</v>
      </c>
      <c r="G23" s="7">
        <v>3046261</v>
      </c>
      <c r="H23" s="7">
        <v>43470</v>
      </c>
    </row>
    <row r="24" spans="1:8" ht="12.75">
      <c r="A24" s="1" t="s">
        <v>16</v>
      </c>
      <c r="C24" s="7">
        <v>0</v>
      </c>
      <c r="D24" s="2">
        <v>1336062</v>
      </c>
      <c r="E24" s="2">
        <v>1144714</v>
      </c>
      <c r="F24" s="7">
        <v>2019187</v>
      </c>
      <c r="G24" s="7">
        <v>0</v>
      </c>
      <c r="H24" s="7">
        <v>2351495</v>
      </c>
    </row>
    <row r="25" spans="1:8" ht="12.75">
      <c r="A25" s="1"/>
      <c r="D25" s="2"/>
      <c r="E25" s="2"/>
      <c r="F25" s="7"/>
      <c r="G25" s="7"/>
      <c r="H25" s="7"/>
    </row>
    <row r="26" spans="1:8" ht="12.75">
      <c r="A26" s="1" t="s">
        <v>18</v>
      </c>
      <c r="D26" s="2"/>
      <c r="E26" s="2"/>
      <c r="F26" s="7"/>
      <c r="G26" s="7"/>
      <c r="H26" s="7"/>
    </row>
    <row r="27" spans="1:8" ht="12.75">
      <c r="A27" s="1" t="s">
        <v>8</v>
      </c>
      <c r="C27" s="2">
        <f>89715056+91285812-86412689</f>
        <v>94588179</v>
      </c>
      <c r="D27" s="2">
        <f>155543166-70660386</f>
        <v>84882780</v>
      </c>
      <c r="E27" s="2">
        <f>60022439+57622713-56829586</f>
        <v>60815566</v>
      </c>
      <c r="F27" s="7">
        <f>65340091+60334232-59074245</f>
        <v>66600078</v>
      </c>
      <c r="G27" s="7">
        <v>23294055</v>
      </c>
      <c r="H27" s="7">
        <v>27818376</v>
      </c>
    </row>
    <row r="28" spans="1:8" ht="12.75">
      <c r="A28" s="1" t="s">
        <v>9</v>
      </c>
      <c r="C28" s="2">
        <v>65703114</v>
      </c>
      <c r="D28" s="2">
        <v>60491095</v>
      </c>
      <c r="E28" s="2">
        <v>43581266</v>
      </c>
      <c r="F28" s="7">
        <v>55965707</v>
      </c>
      <c r="G28" s="7">
        <v>15934725</v>
      </c>
      <c r="H28" s="7">
        <v>23509616</v>
      </c>
    </row>
    <row r="29" spans="1:8" ht="12.75">
      <c r="A29" s="1" t="s">
        <v>10</v>
      </c>
      <c r="C29" s="2">
        <v>17454652</v>
      </c>
      <c r="D29" s="2">
        <v>15277381</v>
      </c>
      <c r="E29" s="2">
        <v>13790257</v>
      </c>
      <c r="F29" s="7">
        <v>6101518</v>
      </c>
      <c r="G29" s="7">
        <v>2508811</v>
      </c>
      <c r="H29" s="7">
        <v>1440119</v>
      </c>
    </row>
    <row r="30" spans="1:8" ht="12.75">
      <c r="A30" s="1" t="s">
        <v>11</v>
      </c>
      <c r="C30" s="2">
        <f>86398410+87490123-86412689</f>
        <v>87475844</v>
      </c>
      <c r="D30" s="2">
        <f>142304421-70660386</f>
        <v>71644035</v>
      </c>
      <c r="E30" s="2">
        <f>56837846+53951748-56829586</f>
        <v>53960008</v>
      </c>
      <c r="F30" s="7">
        <f>59097266+60233663-59074245</f>
        <v>60256684</v>
      </c>
      <c r="G30" s="7">
        <v>22098248</v>
      </c>
      <c r="H30" s="7">
        <v>25441214</v>
      </c>
    </row>
    <row r="31" spans="1:8" ht="12.75">
      <c r="A31" s="1" t="s">
        <v>12</v>
      </c>
      <c r="C31" s="2">
        <v>698813</v>
      </c>
      <c r="D31" s="2">
        <v>658400</v>
      </c>
      <c r="E31" s="2">
        <v>755039</v>
      </c>
      <c r="F31" s="7">
        <v>979383</v>
      </c>
      <c r="G31" s="7">
        <v>473846</v>
      </c>
      <c r="H31" s="7">
        <v>595170</v>
      </c>
    </row>
    <row r="32" spans="1:8" ht="12.75">
      <c r="A32" s="1" t="s">
        <v>13</v>
      </c>
      <c r="C32" s="2">
        <v>292557</v>
      </c>
      <c r="D32" s="2">
        <v>2082481</v>
      </c>
      <c r="E32" s="2">
        <v>2235083</v>
      </c>
      <c r="F32" s="7">
        <v>3178390</v>
      </c>
      <c r="G32" s="7">
        <v>1712059</v>
      </c>
      <c r="H32" s="7">
        <v>990700</v>
      </c>
    </row>
    <row r="33" spans="1:8" ht="12.75">
      <c r="A33" s="1" t="s">
        <v>14</v>
      </c>
      <c r="C33" s="2">
        <v>91047</v>
      </c>
      <c r="D33" s="2">
        <v>548800</v>
      </c>
      <c r="E33" s="2">
        <v>0</v>
      </c>
      <c r="F33" s="7">
        <v>0</v>
      </c>
      <c r="G33" s="7"/>
      <c r="H33" s="7"/>
    </row>
    <row r="34" spans="1:8" ht="12.75">
      <c r="A34" s="1" t="s">
        <v>15</v>
      </c>
      <c r="C34" s="2">
        <v>5050199</v>
      </c>
      <c r="D34" s="2">
        <v>13361629</v>
      </c>
      <c r="E34" s="2">
        <f>3287968+3746881</f>
        <v>7034849</v>
      </c>
      <c r="F34" s="7">
        <v>8293084</v>
      </c>
      <c r="G34" s="7">
        <v>1455500</v>
      </c>
      <c r="H34" s="7">
        <v>2670006</v>
      </c>
    </row>
    <row r="35" spans="1:8" ht="12.75">
      <c r="A35" s="1" t="s">
        <v>16</v>
      </c>
      <c r="C35" s="2">
        <v>1160800</v>
      </c>
      <c r="D35" s="2">
        <v>939756</v>
      </c>
      <c r="E35" s="2">
        <v>848285</v>
      </c>
      <c r="F35" s="7">
        <v>693240</v>
      </c>
      <c r="G35" s="7">
        <v>617539</v>
      </c>
      <c r="H35" s="7">
        <v>1634686</v>
      </c>
    </row>
    <row r="36" spans="1:8" ht="12.75">
      <c r="A36" s="1"/>
      <c r="C36" s="2"/>
      <c r="D36" s="2"/>
      <c r="E36" s="2"/>
      <c r="F36" s="7"/>
      <c r="G36" s="7"/>
      <c r="H36" s="7"/>
    </row>
    <row r="37" spans="1:8" ht="12.75">
      <c r="A37" s="1"/>
      <c r="C37" s="2"/>
      <c r="D37" s="2"/>
      <c r="E37" s="2"/>
      <c r="G37" s="7"/>
      <c r="H37" s="7"/>
    </row>
    <row r="38" spans="1:5" ht="12.75">
      <c r="A38" s="1" t="s">
        <v>19</v>
      </c>
      <c r="C38" s="2"/>
      <c r="D38" s="2"/>
      <c r="E38" s="2"/>
    </row>
    <row r="39" spans="1:8" ht="12.75">
      <c r="A39" s="1" t="s">
        <v>8</v>
      </c>
      <c r="C39" s="2">
        <f>C5+C16+C27-3335000-300000-1000000-2060000</f>
        <v>289041340</v>
      </c>
      <c r="D39" s="7">
        <f>D5+D16+D27-D66</f>
        <v>305399312</v>
      </c>
      <c r="E39" s="7">
        <v>184616089</v>
      </c>
      <c r="F39" s="7">
        <f>F5+F16+F27-12989000</f>
        <v>278413427</v>
      </c>
      <c r="G39" s="7">
        <f aca="true" t="shared" si="0" ref="E39:H47">G5+G16+G27</f>
        <v>159617277</v>
      </c>
      <c r="H39" s="7">
        <f t="shared" si="0"/>
        <v>164457112</v>
      </c>
    </row>
    <row r="40" spans="1:8" ht="12.75">
      <c r="A40" s="1" t="s">
        <v>9</v>
      </c>
      <c r="C40" s="2">
        <f>C6+C17+C28</f>
        <v>243448324</v>
      </c>
      <c r="D40" s="7">
        <f>D6+D17+D28</f>
        <v>254289164</v>
      </c>
      <c r="E40" s="7">
        <f t="shared" si="0"/>
        <v>154153792</v>
      </c>
      <c r="F40" s="7">
        <f>F6+F17+F28</f>
        <v>241368962</v>
      </c>
      <c r="G40" s="7">
        <f t="shared" si="0"/>
        <v>143394648</v>
      </c>
      <c r="H40" s="7">
        <f t="shared" si="0"/>
        <v>150471406</v>
      </c>
    </row>
    <row r="41" spans="1:8" ht="12.75">
      <c r="A41" s="1" t="s">
        <v>10</v>
      </c>
      <c r="C41" s="2">
        <f>C7+C18+C29</f>
        <v>21805236</v>
      </c>
      <c r="D41" s="7">
        <f>D7+D18+D29</f>
        <v>20573686</v>
      </c>
      <c r="E41" s="7">
        <f t="shared" si="0"/>
        <v>17827697</v>
      </c>
      <c r="F41" s="7">
        <f>F7+F18+F29</f>
        <v>9843772</v>
      </c>
      <c r="G41" s="7">
        <f t="shared" si="0"/>
        <v>4584991</v>
      </c>
      <c r="H41" s="7">
        <f t="shared" si="0"/>
        <v>3268092</v>
      </c>
    </row>
    <row r="42" spans="1:8" ht="12.75">
      <c r="A42" s="1" t="s">
        <v>11</v>
      </c>
      <c r="C42" s="2">
        <f>C8+C19+C30-3335000-300000-1000000-2060000</f>
        <v>281117554</v>
      </c>
      <c r="D42" s="7">
        <f>D8+D19+D30-D66</f>
        <v>262596368</v>
      </c>
      <c r="E42" s="7">
        <v>177507879</v>
      </c>
      <c r="F42" s="7">
        <f>F8+F19+F30-12989000</f>
        <v>271951235</v>
      </c>
      <c r="G42" s="7">
        <f t="shared" si="0"/>
        <v>150386038</v>
      </c>
      <c r="H42" s="7">
        <f t="shared" si="0"/>
        <v>153548686</v>
      </c>
    </row>
    <row r="43" spans="1:8" ht="12.75">
      <c r="A43" s="1" t="s">
        <v>12</v>
      </c>
      <c r="C43" s="2">
        <f aca="true" t="shared" si="1" ref="C43:D47">C9+C20+C31</f>
        <v>1368290</v>
      </c>
      <c r="D43" s="7">
        <f t="shared" si="1"/>
        <v>1467734</v>
      </c>
      <c r="E43" s="7">
        <f t="shared" si="0"/>
        <v>1551416</v>
      </c>
      <c r="F43" s="7">
        <f>F9+F20+F31</f>
        <v>2285701</v>
      </c>
      <c r="G43" s="7">
        <f t="shared" si="0"/>
        <v>1655273</v>
      </c>
      <c r="H43" s="7">
        <f t="shared" si="0"/>
        <v>1953911</v>
      </c>
    </row>
    <row r="44" spans="1:8" ht="12.75">
      <c r="A44" s="1" t="s">
        <v>13</v>
      </c>
      <c r="C44" s="2">
        <f t="shared" si="1"/>
        <v>9444552</v>
      </c>
      <c r="D44" s="7">
        <f t="shared" si="1"/>
        <v>21619923</v>
      </c>
      <c r="E44" s="7">
        <f t="shared" si="0"/>
        <v>4257445</v>
      </c>
      <c r="F44" s="7">
        <f>F10+F21+F32</f>
        <v>22572150</v>
      </c>
      <c r="G44" s="7">
        <f t="shared" si="0"/>
        <v>12711353</v>
      </c>
      <c r="H44" s="7">
        <f t="shared" si="0"/>
        <v>19682077</v>
      </c>
    </row>
    <row r="45" spans="1:8" ht="12.75">
      <c r="A45" s="1" t="s">
        <v>14</v>
      </c>
      <c r="C45" s="2">
        <f t="shared" si="1"/>
        <v>91047</v>
      </c>
      <c r="D45" s="7">
        <f t="shared" si="1"/>
        <v>549400</v>
      </c>
      <c r="E45" s="7">
        <f t="shared" si="0"/>
        <v>-56922</v>
      </c>
      <c r="F45" s="7">
        <f>F33+F22+F11</f>
        <v>4427595</v>
      </c>
      <c r="G45" s="7"/>
      <c r="H45" s="7"/>
    </row>
    <row r="46" spans="1:8" ht="12.75">
      <c r="A46" s="1" t="s">
        <v>15</v>
      </c>
      <c r="C46" s="2">
        <f t="shared" si="1"/>
        <v>27852912</v>
      </c>
      <c r="D46" s="7">
        <f t="shared" si="1"/>
        <v>42738341</v>
      </c>
      <c r="E46" s="7">
        <f t="shared" si="0"/>
        <v>10694983</v>
      </c>
      <c r="F46" s="7">
        <f t="shared" si="0"/>
        <v>9677602</v>
      </c>
      <c r="G46" s="7">
        <f t="shared" si="0"/>
        <v>7848741</v>
      </c>
      <c r="H46" s="7">
        <f t="shared" si="0"/>
        <v>9413031</v>
      </c>
    </row>
    <row r="47" spans="1:8" ht="12.75">
      <c r="A47" s="1" t="s">
        <v>16</v>
      </c>
      <c r="C47" s="2">
        <f t="shared" si="1"/>
        <v>1160800</v>
      </c>
      <c r="D47" s="7">
        <f t="shared" si="1"/>
        <v>2275818</v>
      </c>
      <c r="E47" s="7">
        <f t="shared" si="0"/>
        <v>1992999</v>
      </c>
      <c r="F47" s="7">
        <f t="shared" si="0"/>
        <v>5712427</v>
      </c>
      <c r="G47" s="7">
        <f t="shared" si="0"/>
        <v>617539</v>
      </c>
      <c r="H47" s="7">
        <f t="shared" si="0"/>
        <v>3986181</v>
      </c>
    </row>
    <row r="48" spans="3:5" ht="12.75">
      <c r="C48" s="2"/>
      <c r="D48" s="2"/>
      <c r="E48" s="8"/>
    </row>
    <row r="49" spans="3:5" ht="12.75">
      <c r="C49" s="2"/>
      <c r="D49" s="2"/>
      <c r="E49" s="8"/>
    </row>
    <row r="50" spans="1:5" ht="12.75">
      <c r="A50" s="1" t="s">
        <v>20</v>
      </c>
      <c r="D50" s="2"/>
      <c r="E50" s="2"/>
    </row>
    <row r="51" spans="1:5" ht="12.75">
      <c r="A51" s="1" t="s">
        <v>21</v>
      </c>
      <c r="E5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2002-10-30T17:45:02Z</dcterms:created>
  <dcterms:modified xsi:type="dcterms:W3CDTF">2002-10-30T18:42:00Z</dcterms:modified>
  <cp:category/>
  <cp:version/>
  <cp:contentType/>
  <cp:contentStatus/>
</cp:coreProperties>
</file>